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11-08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'11-08-2025'!$12:$14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3" i="11"/>
  <c r="G83" i="11"/>
  <c r="I85" i="11"/>
  <c r="G85" i="11"/>
  <c r="I82" i="11"/>
  <c r="G82" i="11"/>
  <c r="I84" i="11"/>
  <c r="G84" i="11"/>
  <c r="I78" i="11"/>
  <c r="G78" i="11"/>
  <c r="I77" i="11"/>
  <c r="G77" i="11"/>
  <c r="I76" i="11"/>
  <c r="G76" i="11"/>
  <c r="I75" i="11"/>
  <c r="G75" i="11"/>
  <c r="I79" i="11"/>
  <c r="G79" i="11"/>
  <c r="I67" i="11"/>
  <c r="G67" i="11"/>
  <c r="I68" i="11"/>
  <c r="G68" i="11"/>
  <c r="I72" i="11"/>
  <c r="G72" i="11"/>
  <c r="I71" i="11"/>
  <c r="G71" i="11"/>
  <c r="I70" i="11"/>
  <c r="G70" i="11"/>
  <c r="I69" i="11"/>
  <c r="G69" i="11"/>
  <c r="I63" i="11"/>
  <c r="G63" i="11"/>
  <c r="I64" i="11"/>
  <c r="G64" i="11"/>
  <c r="I62" i="11"/>
  <c r="G62" i="11"/>
  <c r="I61" i="11"/>
  <c r="G61" i="11"/>
  <c r="I57" i="11"/>
  <c r="G57" i="11"/>
  <c r="I60" i="11"/>
  <c r="G60" i="11"/>
  <c r="I59" i="11"/>
  <c r="G59" i="11"/>
  <c r="I58" i="11"/>
  <c r="G58" i="11"/>
  <c r="I56" i="11"/>
  <c r="G56" i="11"/>
  <c r="I52" i="11"/>
  <c r="G52" i="11"/>
  <c r="I51" i="11"/>
  <c r="G51" i="11"/>
  <c r="I48" i="11"/>
  <c r="G48" i="11"/>
  <c r="I50" i="11"/>
  <c r="G50" i="11"/>
  <c r="I49" i="11"/>
  <c r="G49" i="11"/>
  <c r="I53" i="11"/>
  <c r="G53" i="11"/>
  <c r="I44" i="11"/>
  <c r="G44" i="11"/>
  <c r="I43" i="11"/>
  <c r="G43" i="11"/>
  <c r="I42" i="11"/>
  <c r="G42" i="11"/>
  <c r="I41" i="11"/>
  <c r="G41" i="11"/>
  <c r="I45" i="11"/>
  <c r="G45" i="11"/>
  <c r="I40" i="11"/>
  <c r="G40" i="11"/>
  <c r="I37" i="11"/>
  <c r="G37" i="11"/>
  <c r="I35" i="11"/>
  <c r="G35" i="11"/>
  <c r="I36" i="11"/>
  <c r="G36" i="11"/>
  <c r="I34" i="11"/>
  <c r="G34" i="11"/>
  <c r="I33" i="11"/>
  <c r="G33" i="11"/>
  <c r="I26" i="11"/>
  <c r="G26" i="11"/>
  <c r="I27" i="11"/>
  <c r="G27" i="11"/>
  <c r="I18" i="11"/>
  <c r="G18" i="11"/>
  <c r="I23" i="11"/>
  <c r="G23" i="11"/>
  <c r="I21" i="11"/>
  <c r="G21" i="11"/>
  <c r="I19" i="11"/>
  <c r="G19" i="11"/>
  <c r="I28" i="11"/>
  <c r="G28" i="11"/>
  <c r="I25" i="11"/>
  <c r="G25" i="11"/>
  <c r="I24" i="11"/>
  <c r="G24" i="11"/>
  <c r="I16" i="11"/>
  <c r="G16" i="11"/>
  <c r="I15" i="11"/>
  <c r="G15" i="11"/>
  <c r="I30" i="11"/>
  <c r="G30" i="11"/>
  <c r="I20" i="11"/>
  <c r="G20" i="11"/>
  <c r="I17" i="11"/>
  <c r="G17" i="11"/>
  <c r="I29" i="11"/>
  <c r="G29" i="11"/>
  <c r="I22" i="11"/>
  <c r="G22" i="11"/>
  <c r="H41" i="12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<sst xmlns="http://schemas.openxmlformats.org/spreadsheetml/2006/main" count="852" uniqueCount="231">
  <si>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</si>
  <si>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</si>
  <si>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</si>
  <si>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</si>
  <si>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</si>
  <si>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</si>
  <si>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</si>
  <si>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</si>
  <si>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</si>
  <si>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</si>
  <si>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</si>
  <si>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</si>
  <si>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</si>
  <si>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</si>
  <si>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</si>
  <si>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</si>
  <si>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</si>
  <si>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</si>
  <si>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</si>
  <si>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</si>
  <si>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</si>
  <si>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</si>
  <si>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</si>
  <si>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</si>
  <si>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</si>
  <si>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</si>
  <si>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</si>
  <si>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</si>
  <si>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</si>
  <si>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</si>
  <si>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</si>
  <si>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</si>
  <si>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</si>
  <si>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</si>
  <si>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</si>
  <si>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</si>
  <si>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</si>
  <si>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</si>
  <si>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</si>
  <si>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</si>
  <si>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</si>
  <si>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</si>
  <si>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</si>
  <si>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</si>
  <si>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</si>
  <si>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</si>
  <si>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</si>
  <si>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</si>
  <si>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</si>
  <si>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</si>
  <si>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</si>
  <si>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</si>
  <si>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</si>
  <si>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</si>
  <si>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</si>
  <si>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</si>
  <si>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</si>
  <si>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</si>
  <si>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</si>
  <si>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</si>
  <si>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</si>
  <si>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</si>
  <si>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</si>
  <si>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</si>
  <si>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</si>
  <si>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</si>
  <si>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</si>
  <si>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</si>
  <si>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</si>
  <si>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</si>
  <si>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</si>
  <si>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</si>
  <si>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</si>
  <si>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</si>
  <si>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</si>
  <si>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</si>
  <si>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</si>
  <si>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</si>
  <si>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</si>
  <si>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</si>
  <si>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</si>
  <si>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</si>
  <si>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</si>
  <si>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</si>
  <si>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</si>
  <si>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</si>
  <si>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</si>
  <si>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</si>
  <si>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</si>
  <si>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</si>
  <si>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</si>
  <si>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</si>
  <si>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</si>
  <si>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</si>
  <si>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</si>
  <si>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</si>
  <si>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</si>
  <si>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</si>
  <si>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</si>
  <si>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</si>
  <si>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</si>
  <si>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</si>
  <si>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</si>
  <si>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</si>
  <si>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</si>
  <si>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</si>
  <si>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</si>
  <si>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</si>
  <si>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</si>
  <si>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</si>
  <si>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</si>
  <si>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</si>
  <si>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</si>
  <si>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</si>
  <si>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</si>
  <si>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</si>
  <si>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</si>
  <si>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</si>
  <si>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</si>
  <si>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</si>
  <si>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</si>
  <si>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</si>
  <si>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</si>
  <si>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</si>
  <si>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</si>
  <si>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</si>
  <si>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</si>
  <si>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</si>
  <si>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</si>
  <si>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</si>
  <si>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</si>
  <si>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</si>
  <si>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</si>
  <si>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</si>
  <si>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</si>
  <si>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</si>
  <si>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</si>
  <si>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</si>
  <si>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</si>
  <si>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</si>
  <si>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</si>
  <si>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</si>
  <si>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</si>
  <si>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</si>
  <si>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</si>
  <si>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</si>
  <si>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</si>
  <si>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</si>
  <si>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</si>
  <si>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</si>
  <si>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</si>
  <si>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</si>
  <si>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</si>
  <si>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</si>
  <si>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</si>
  <si>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</si>
  <si>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</si>
  <si>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</si>
  <si>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</si>
  <si>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</si>
  <si>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</si>
  <si>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</si>
  <si>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</si>
  <si>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</si>
  <si>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</si>
  <si>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</si>
  <si>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</si>
  <si>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</si>
  <si>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</si>
  <si>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</si>
  <si>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</si>
  <si>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</si>
  <si>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</si>
  <si>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</si>
  <si>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</si>
  <si>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</si>
  <si>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</si>
  <si>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</si>
  <si>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</si>
  <si>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</si>
  <si>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</si>
  <si>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</si>
  <si>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</si>
  <si>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</si>
  <si>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</si>
  <si>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</si>
  <si>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</si>
  <si>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</si>
  <si>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</si>
  <si>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</si>
  <si>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</si>
  <si>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</si>
  <si>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</si>
  <si>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</si>
  <si>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</si>
  <si>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</si>
  <si>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</si>
  <si>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</si>
  <si>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</si>
  <si>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</si>
  <si>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</si>
  <si>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</si>
  <si>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</si>
  <si>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</si>
  <si>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</si>
  <si>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</si>
  <si>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</si>
  <si>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</si>
  <si>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</si>
  <si>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</si>
  <si>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</si>
  <si>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</si>
  <si>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</si>
  <si>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</si>
  <si>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</si>
  <si>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</si>
  <si>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</si>
  <si>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</si>
  <si>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</si>
  <si>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05-08-2025(ل.ل.)</t>
  </si>
  <si>
    <t>معدل الأسعار في آب 2024 (ل.ل.)</t>
  </si>
  <si>
    <t>معدل أسعار المحلات والملاحم في 05-08-2025 (ل.ل.)</t>
  </si>
  <si>
    <t>المعدل العام للأسعار في 05-08-2025  (ل.ل.)</t>
  </si>
  <si>
    <t>المجموع</t>
  </si>
  <si>
    <t xml:space="preserve"> التاريخ11 آب 2025 </t>
  </si>
  <si>
    <t xml:space="preserve"> التاريخ 11 آب 2025</t>
  </si>
  <si>
    <t>معدل أسعار  السوبرماركات في 11-08-2025(ل.ل.)</t>
  </si>
  <si>
    <t>معدل أسعار المحلات والملاحم في 11-08-2025 (ل.ل.)</t>
  </si>
  <si>
    <t>معدل أسعار  السوبرماركات في 11-08-2025 (ل.ل.)</t>
  </si>
  <si>
    <t>المعدل العام للأسعار في 11-08-2025 (ل.ل.)</t>
  </si>
  <si>
    <t>المعدل العام للأسعار في 11-08-2025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</si>
</sst>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1" fillId="2" borderId="2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220</v>
      </c>
      <c r="F12" s="207" t="s">
        <v>226</v>
      </c>
      <c r="G12" s="207" t="s">
        <v>197</v>
      </c>
      <c r="H12" s="207" t="s">
        <v>219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84939.083249999996</v>
      </c>
      <c r="F15" s="168">
        <v>69398.8</v>
      </c>
      <c r="G15" s="43">
        <f t="shared" ref="G15:G30" si="0">(F15-E15)/E15</f>
        <v>-0.1829579818310553</v>
      </c>
      <c r="H15" s="168">
        <v>67998.8</v>
      </c>
      <c r="I15" s="43">
        <f t="shared" ref="I15:I30" si="1">(F15-H15)/H15</f>
        <v>2.0588598622328629E-2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74207.780388888888</v>
      </c>
      <c r="F16" s="162">
        <v>98220.888888888891</v>
      </c>
      <c r="G16" s="46">
        <f t="shared" si="0"/>
        <v>0.32359286821622113</v>
      </c>
      <c r="H16" s="162">
        <v>89443.111111111109</v>
      </c>
      <c r="I16" s="42">
        <f t="shared" si="1"/>
        <v>9.8138108891064252E-2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56817.65</v>
      </c>
      <c r="F17" s="162">
        <v>88887.555555555562</v>
      </c>
      <c r="G17" s="46">
        <f t="shared" si="0"/>
        <v>0.56443562089518939</v>
      </c>
      <c r="H17" s="162">
        <v>89443.111111111109</v>
      </c>
      <c r="I17" s="42">
        <f t="shared" si="1"/>
        <v>-6.2112727146242273E-3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38830.75</v>
      </c>
      <c r="F18" s="162">
        <v>61398.8</v>
      </c>
      <c r="G18" s="46">
        <f t="shared" si="0"/>
        <v>0.5811901650109772</v>
      </c>
      <c r="H18" s="162">
        <v>62798.8</v>
      </c>
      <c r="I18" s="42">
        <f t="shared" si="1"/>
        <v>-2.2293419619483175E-2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105442.05624999999</v>
      </c>
      <c r="F19" s="162">
        <v>185554.22222222222</v>
      </c>
      <c r="G19" s="46">
        <f t="shared" si="0"/>
        <v>0.75977431417193397</v>
      </c>
      <c r="H19" s="162">
        <v>147498.5</v>
      </c>
      <c r="I19" s="42">
        <f t="shared" si="1"/>
        <v>0.25800752022713602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72828.675000000003</v>
      </c>
      <c r="F20" s="162">
        <v>140498.79999999999</v>
      </c>
      <c r="G20" s="46">
        <f t="shared" si="0"/>
        <v>0.92916869625871934</v>
      </c>
      <c r="H20" s="162">
        <v>139398.79999999999</v>
      </c>
      <c r="I20" s="42">
        <f t="shared" si="1"/>
        <v>7.891029191069078E-3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93397.4</v>
      </c>
      <c r="F21" s="162">
        <v>107998.8</v>
      </c>
      <c r="G21" s="46">
        <f t="shared" si="0"/>
        <v>0.15633625775449861</v>
      </c>
      <c r="H21" s="162">
        <v>108998.8</v>
      </c>
      <c r="I21" s="42">
        <f t="shared" si="1"/>
        <v>-9.174412929316653E-3</v>
      </c>
    </row>
    <row r="22" spans="1:9" ht="16.5">
      <c r="A22" s="35"/>
      <c r="B22" s="86" t="s">
        <v>11</v>
      </c>
      <c r="C22" s="142" t="s">
        <v>91</v>
      </c>
      <c r="D22" s="13" t="s">
        <v>81</v>
      </c>
      <c r="E22" s="162">
        <v>27527.241666666669</v>
      </c>
      <c r="F22" s="162">
        <v>34498.800000000003</v>
      </c>
      <c r="G22" s="46">
        <f t="shared" si="0"/>
        <v>0.25326033090250899</v>
      </c>
      <c r="H22" s="162">
        <v>35498.800000000003</v>
      </c>
      <c r="I22" s="42">
        <f t="shared" si="1"/>
        <v>-2.8169966308720294E-2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33416.113888888882</v>
      </c>
      <c r="F23" s="162">
        <v>48887.555555555555</v>
      </c>
      <c r="G23" s="46">
        <f t="shared" si="0"/>
        <v>0.46299344436371004</v>
      </c>
      <c r="H23" s="162">
        <v>48332</v>
      </c>
      <c r="I23" s="42">
        <f t="shared" si="1"/>
        <v>1.1494569965148447E-2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33943.908333333333</v>
      </c>
      <c r="F24" s="162">
        <v>48332</v>
      </c>
      <c r="G24" s="46">
        <f t="shared" si="0"/>
        <v>0.42387846223757875</v>
      </c>
      <c r="H24" s="162">
        <v>47220.888888888891</v>
      </c>
      <c r="I24" s="42">
        <f t="shared" si="1"/>
        <v>2.3530076143326365E-2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34724.48055555555</v>
      </c>
      <c r="F25" s="162">
        <v>45887.555555555555</v>
      </c>
      <c r="G25" s="46">
        <f t="shared" si="0"/>
        <v>0.32147565122364458</v>
      </c>
      <c r="H25" s="162">
        <v>46298.8</v>
      </c>
      <c r="I25" s="42">
        <f t="shared" si="1"/>
        <v>-8.8823996398275581E-3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69814.033333333326</v>
      </c>
      <c r="F26" s="162">
        <v>127498.8</v>
      </c>
      <c r="G26" s="46">
        <f t="shared" si="0"/>
        <v>0.82626320114246399</v>
      </c>
      <c r="H26" s="162">
        <v>122498.8</v>
      </c>
      <c r="I26" s="42">
        <f t="shared" si="1"/>
        <v>4.0816726367931766E-2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33471.677777777775</v>
      </c>
      <c r="F27" s="162">
        <v>50554.222222222219</v>
      </c>
      <c r="G27" s="46">
        <f t="shared" si="0"/>
        <v>0.51035817678030282</v>
      </c>
      <c r="H27" s="162">
        <v>48776.444444444445</v>
      </c>
      <c r="I27" s="42">
        <f t="shared" si="1"/>
        <v>3.6447465534365321E-2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50567.933416666667</v>
      </c>
      <c r="F28" s="162">
        <v>43998.8</v>
      </c>
      <c r="G28" s="46">
        <f t="shared" si="0"/>
        <v>-0.12990709670768444</v>
      </c>
      <c r="H28" s="162">
        <v>44298.8</v>
      </c>
      <c r="I28" s="42">
        <f t="shared" si="1"/>
        <v>-6.7721924747397213E-3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89598.94642857142</v>
      </c>
      <c r="F29" s="162">
        <v>119416.66666666667</v>
      </c>
      <c r="G29" s="46">
        <f t="shared" si="0"/>
        <v>0.33279096938786035</v>
      </c>
      <c r="H29" s="162">
        <v>119416.66666666667</v>
      </c>
      <c r="I29" s="42">
        <f t="shared" si="1"/>
        <v>0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58843.275000000001</v>
      </c>
      <c r="F30" s="165">
        <v>49898.8</v>
      </c>
      <c r="G30" s="48">
        <f t="shared" si="0"/>
        <v>-0.15200505070460471</v>
      </c>
      <c r="H30" s="165">
        <v>47198.8</v>
      </c>
      <c r="I30" s="53">
        <f t="shared" si="1"/>
        <v>5.7204844190954E-2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135443.34097222221</v>
      </c>
      <c r="F32" s="168">
        <v>173749.75</v>
      </c>
      <c r="G32" s="43">
        <f>(F32-E32)/E32</f>
        <v>0.28282238722709863</v>
      </c>
      <c r="H32" s="168">
        <v>195714</v>
      </c>
      <c r="I32" s="42">
        <f>(F32-H32)/H32</f>
        <v>-0.11222625872446529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161874.75</v>
      </c>
      <c r="G33" s="46">
        <f>(F33-E33)/E33</f>
        <v>0.2164146724884542</v>
      </c>
      <c r="H33" s="162">
        <v>174999.71428571429</v>
      </c>
      <c r="I33" s="42">
        <f>(F33-H33)/H33</f>
        <v>-7.4999918367213689E-2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86674.225000000006</v>
      </c>
      <c r="F34" s="162">
        <v>169998.33333333334</v>
      </c>
      <c r="G34" s="46">
        <f>(F34-E34)/E34</f>
        <v>0.9613481785771183</v>
      </c>
      <c r="H34" s="162">
        <v>146247.5</v>
      </c>
      <c r="I34" s="42">
        <f>(F34-H34)/H34</f>
        <v>0.1624016364952108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187500</v>
      </c>
      <c r="G35" s="46">
        <f>(F35-E35)/E35</f>
        <v>1.0022246941045605</v>
      </c>
      <c r="H35" s="162">
        <v>190000</v>
      </c>
      <c r="I35" s="42">
        <f>(F35-H35)/H35</f>
        <v>-1.3157894736842105E-2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235498.8</v>
      </c>
      <c r="G36" s="48">
        <f>(F36-E36)/E36</f>
        <v>0.47924918456365756</v>
      </c>
      <c r="H36" s="162">
        <v>199498.8</v>
      </c>
      <c r="I36" s="53">
        <f>(F36-H36)/H36</f>
        <v>0.18045221324639549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1903304.5</v>
      </c>
      <c r="F38" s="162">
        <v>1911656.5</v>
      </c>
      <c r="G38" s="43">
        <f t="shared" ref="G38:G43" si="2">(F38-E38)/E38</f>
        <v>4.38815754389274E-3</v>
      </c>
      <c r="H38" s="162">
        <v>1911656.5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1020530.90625</v>
      </c>
      <c r="F39" s="162">
        <v>1043211</v>
      </c>
      <c r="G39" s="46">
        <f t="shared" si="2"/>
        <v>2.2223818613528637E-2</v>
      </c>
      <c r="H39" s="162">
        <v>1033244.3333333334</v>
      </c>
      <c r="I39" s="42">
        <f t="shared" si="3"/>
        <v>9.6459920902864475E-3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560101.75</v>
      </c>
      <c r="F40" s="162">
        <v>721546.8</v>
      </c>
      <c r="G40" s="46">
        <f t="shared" si="2"/>
        <v>0.28824235953556659</v>
      </c>
      <c r="H40" s="162">
        <v>721546.8</v>
      </c>
      <c r="I40" s="42">
        <f t="shared" si="3"/>
        <v>0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373413.625</v>
      </c>
      <c r="F41" s="162">
        <v>378175.2</v>
      </c>
      <c r="G41" s="46">
        <f t="shared" si="2"/>
        <v>1.2751476328695858E-2</v>
      </c>
      <c r="H41" s="162">
        <v>378175.2</v>
      </c>
      <c r="I41" s="42">
        <f t="shared" si="3"/>
        <v>0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188370</v>
      </c>
      <c r="G42" s="46">
        <f t="shared" si="2"/>
        <v>-0.11578947368421053</v>
      </c>
      <c r="H42" s="162">
        <v>188370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1036035</v>
      </c>
      <c r="F43" s="162">
        <v>987238.2</v>
      </c>
      <c r="G43" s="48">
        <f t="shared" si="2"/>
        <v>-4.7099567099567141E-2</v>
      </c>
      <c r="H43" s="162">
        <v>984547.2</v>
      </c>
      <c r="I43" s="55">
        <f t="shared" si="3"/>
        <v>2.7332361516034989E-3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404964.35416666669</v>
      </c>
      <c r="F45" s="162">
        <v>398155.875</v>
      </c>
      <c r="G45" s="43">
        <f t="shared" ref="G45:G50" si="4">(F45-E45)/E45</f>
        <v>-1.6812539416406501E-2</v>
      </c>
      <c r="H45" s="162">
        <v>388288.875</v>
      </c>
      <c r="I45" s="42">
        <f t="shared" ref="I45:I50" si="5">(F45-H45)/H45</f>
        <v>2.5411492925209354E-2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314533.05</v>
      </c>
      <c r="F46" s="162">
        <v>318345.3</v>
      </c>
      <c r="G46" s="46">
        <f t="shared" si="4"/>
        <v>1.212034792528162E-2</v>
      </c>
      <c r="H46" s="162">
        <v>318833.66666666669</v>
      </c>
      <c r="I46" s="78">
        <f t="shared" si="5"/>
        <v>-1.5317286652079746E-3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990175.875</v>
      </c>
      <c r="F47" s="162">
        <v>1091200.5</v>
      </c>
      <c r="G47" s="46">
        <f t="shared" si="4"/>
        <v>0.10202695051523043</v>
      </c>
      <c r="H47" s="162">
        <v>1091200.5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1297389.03125</v>
      </c>
      <c r="F48" s="162">
        <v>1289549.625</v>
      </c>
      <c r="G48" s="46">
        <f t="shared" si="4"/>
        <v>-6.0424483799180412E-3</v>
      </c>
      <c r="H48" s="162">
        <v>1395619.875</v>
      </c>
      <c r="I48" s="78">
        <f t="shared" si="5"/>
        <v>-7.60022495380413E-2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144884.1875</v>
      </c>
      <c r="F49" s="162">
        <v>166169.25</v>
      </c>
      <c r="G49" s="46">
        <f t="shared" si="4"/>
        <v>0.14691087321037019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1767538.5</v>
      </c>
      <c r="F50" s="162">
        <v>1759465.5</v>
      </c>
      <c r="G50" s="53">
        <f t="shared" si="4"/>
        <v>-4.5673686881502161E-3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153611.25</v>
      </c>
      <c r="F52" s="159">
        <v>151817.25</v>
      </c>
      <c r="G52" s="161">
        <f t="shared" ref="G52:G60" si="6">(F52-E52)/E52</f>
        <v>-1.167883211678832E-2</v>
      </c>
      <c r="H52" s="159">
        <v>165048</v>
      </c>
      <c r="I52" s="109">
        <f t="shared" ref="I52:I60" si="7">(F52-H52)/H52</f>
        <v>-8.0163043478260865E-2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189042.75</v>
      </c>
      <c r="F53" s="162">
        <v>209898</v>
      </c>
      <c r="G53" s="164">
        <f t="shared" si="6"/>
        <v>0.1103202846975089</v>
      </c>
      <c r="H53" s="162">
        <v>209898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146211</v>
      </c>
      <c r="I54" s="78">
        <f t="shared" si="7"/>
        <v>0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189536.09999999998</v>
      </c>
      <c r="F55" s="162">
        <v>182629.2</v>
      </c>
      <c r="G55" s="164">
        <f t="shared" si="6"/>
        <v>-3.6441079034547859E-2</v>
      </c>
      <c r="H55" s="162">
        <v>182629.2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110256.25</v>
      </c>
      <c r="F56" s="162">
        <v>107415.75</v>
      </c>
      <c r="G56" s="169">
        <f t="shared" si="6"/>
        <v>-2.5762711864406779E-2</v>
      </c>
      <c r="H56" s="162">
        <v>109097.625</v>
      </c>
      <c r="I56" s="79">
        <f t="shared" si="7"/>
        <v>-1.5416238437821172E-2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148005</v>
      </c>
      <c r="F57" s="165">
        <v>171999.75</v>
      </c>
      <c r="G57" s="167">
        <f t="shared" si="6"/>
        <v>0.16212121212121211</v>
      </c>
      <c r="H57" s="165">
        <v>171999.75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186127.5</v>
      </c>
      <c r="F58" s="168">
        <v>228017.4</v>
      </c>
      <c r="G58" s="42">
        <f t="shared" si="6"/>
        <v>0.22506024096385538</v>
      </c>
      <c r="H58" s="168">
        <v>228017.4</v>
      </c>
      <c r="I58" s="42">
        <f t="shared" si="7"/>
        <v>0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180717.46875</v>
      </c>
      <c r="F59" s="162">
        <v>220918.28571428571</v>
      </c>
      <c r="G59" s="46">
        <f t="shared" si="6"/>
        <v>0.22245119546189809</v>
      </c>
      <c r="H59" s="162">
        <v>218868</v>
      </c>
      <c r="I59" s="42">
        <f t="shared" si="7"/>
        <v>9.3676814988290207E-3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944840</v>
      </c>
      <c r="F60" s="162">
        <v>1444170</v>
      </c>
      <c r="G60" s="48">
        <f t="shared" si="6"/>
        <v>0.52848101265822789</v>
      </c>
      <c r="H60" s="162">
        <v>1444170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449319.13541666669</v>
      </c>
      <c r="F62" s="162">
        <v>495656.57142857142</v>
      </c>
      <c r="G62" s="43">
        <f t="shared" ref="G62:G67" si="8">(F62-E62)/E62</f>
        <v>0.10312811620839314</v>
      </c>
      <c r="H62" s="162">
        <v>495656.57142857142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2941150.875</v>
      </c>
      <c r="F63" s="162">
        <v>3145779</v>
      </c>
      <c r="G63" s="46">
        <f t="shared" si="8"/>
        <v>6.9574167969196757E-2</v>
      </c>
      <c r="H63" s="162">
        <v>3145779</v>
      </c>
      <c r="I63" s="42">
        <f t="shared" si="9"/>
        <v>0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829240.45982142864</v>
      </c>
      <c r="F64" s="162">
        <v>824741.66666666663</v>
      </c>
      <c r="G64" s="46">
        <f t="shared" si="8"/>
        <v>-5.42519736160823E-3</v>
      </c>
      <c r="H64" s="162">
        <v>824741.66666666663</v>
      </c>
      <c r="I64" s="78">
        <f t="shared" si="9"/>
        <v>0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585292.5</v>
      </c>
      <c r="G65" s="46">
        <f t="shared" si="8"/>
        <v>-2.5877083851704404E-2</v>
      </c>
      <c r="H65" s="162">
        <v>585292.5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292141.6875</v>
      </c>
      <c r="F66" s="162">
        <v>287712.75</v>
      </c>
      <c r="G66" s="46">
        <f t="shared" si="8"/>
        <v>-1.5160237958165419E-2</v>
      </c>
      <c r="H66" s="162">
        <v>291637.125</v>
      </c>
      <c r="I66" s="78">
        <f t="shared" si="9"/>
        <v>-1.3456362937331795E-2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219989.25</v>
      </c>
      <c r="F67" s="162">
        <v>224250</v>
      </c>
      <c r="G67" s="48">
        <f t="shared" si="8"/>
        <v>1.9367991845056064E-2</v>
      </c>
      <c r="H67" s="162">
        <v>230529</v>
      </c>
      <c r="I67" s="79">
        <f t="shared" si="9"/>
        <v>-2.7237354085603113E-2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312791.37500000006</v>
      </c>
      <c r="F69" s="168">
        <v>317089.5</v>
      </c>
      <c r="G69" s="43">
        <f>(F69-E69)/E69</f>
        <v>1.3741187716572879E-2</v>
      </c>
      <c r="H69" s="168">
        <v>315116.09999999998</v>
      </c>
      <c r="I69" s="42">
        <f>(F69-H69)/H69</f>
        <v>6.2624537432394711E-3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205028.57142857142</v>
      </c>
      <c r="F70" s="162">
        <v>207975.85714285719</v>
      </c>
      <c r="G70" s="46">
        <f>(F70-E70)/E70</f>
        <v>1.4375000000000264E-2</v>
      </c>
      <c r="H70" s="162">
        <v>207975.85714285719</v>
      </c>
      <c r="I70" s="42">
        <f>(F70-H70)/H70</f>
        <v>0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97829.0625</v>
      </c>
      <c r="F71" s="162">
        <v>98311.200000000012</v>
      </c>
      <c r="G71" s="46">
        <f>(F71-E71)/E71</f>
        <v>4.9283667621777697E-3</v>
      </c>
      <c r="H71" s="162">
        <v>98311.200000000012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134026.75</v>
      </c>
      <c r="F72" s="162">
        <v>149350.5</v>
      </c>
      <c r="G72" s="46">
        <f>(F72-E72)/E72</f>
        <v>0.11433351924149471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129706.2</v>
      </c>
      <c r="F73" s="171">
        <v>132217.79999999999</v>
      </c>
      <c r="G73" s="46">
        <f>(F73-E73)/E73</f>
        <v>1.9363762102351249E-2</v>
      </c>
      <c r="H73" s="171">
        <v>132217.79999999999</v>
      </c>
      <c r="I73" s="55">
        <f>(F73-H73)/H73</f>
        <v>0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69966</v>
      </c>
      <c r="F75" s="159">
        <v>70606.71428571429</v>
      </c>
      <c r="G75" s="42">
        <f t="shared" ref="G75:G81" si="10">(F75-E75)/E75</f>
        <v>9.1575091575092169E-3</v>
      </c>
      <c r="H75" s="159">
        <v>70606.71428571429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93820.59375</v>
      </c>
      <c r="F76" s="162">
        <v>89700</v>
      </c>
      <c r="G76" s="46">
        <f t="shared" si="10"/>
        <v>-4.3919928293994624E-2</v>
      </c>
      <c r="H76" s="162">
        <v>98333.625</v>
      </c>
      <c r="I76" s="42">
        <f t="shared" si="11"/>
        <v>-8.7799315849486886E-2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50103.857142857145</v>
      </c>
      <c r="F77" s="162">
        <v>59330.142857142855</v>
      </c>
      <c r="G77" s="46">
        <f t="shared" si="10"/>
        <v>0.18414322250639378</v>
      </c>
      <c r="H77" s="162">
        <v>59330.142857142855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96776.333333333343</v>
      </c>
      <c r="F78" s="162">
        <v>90933.375</v>
      </c>
      <c r="G78" s="46">
        <f t="shared" si="10"/>
        <v>-6.0375901132852822E-2</v>
      </c>
      <c r="H78" s="162">
        <v>91045.5</v>
      </c>
      <c r="I78" s="42">
        <f t="shared" si="11"/>
        <v>-1.2315270935960591E-3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140791.625</v>
      </c>
      <c r="F79" s="162">
        <v>142722.66666666666</v>
      </c>
      <c r="G79" s="46">
        <f t="shared" si="10"/>
        <v>1.3715600389346006E-2</v>
      </c>
      <c r="H79" s="162">
        <v>142722.66666666666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561110.14583333337</v>
      </c>
      <c r="F80" s="162">
        <v>586339</v>
      </c>
      <c r="G80" s="46">
        <f t="shared" si="10"/>
        <v>4.4962391705104472E-2</v>
      </c>
      <c r="H80" s="162">
        <v>586339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246176.66666666669</v>
      </c>
      <c r="F81" s="165">
        <v>301392</v>
      </c>
      <c r="G81" s="48">
        <f t="shared" si="10"/>
        <v>0.22429149797570841</v>
      </c>
      <c r="H81" s="165">
        <v>301392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28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220</v>
      </c>
      <c r="F12" s="215" t="s">
        <v>227</v>
      </c>
      <c r="G12" s="207" t="s">
        <v>197</v>
      </c>
      <c r="H12" s="215" t="s">
        <v>221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84939.083249999996</v>
      </c>
      <c r="F15" s="168">
        <v>50833.2</v>
      </c>
      <c r="G15" s="42">
        <f>(F15-E15)/E15</f>
        <v>-0.40153345132789625</v>
      </c>
      <c r="H15" s="168">
        <v>52500</v>
      </c>
      <c r="I15" s="111">
        <f>(F15-H15)/H15</f>
        <v>-3.1748571428571487E-2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74207.780388888888</v>
      </c>
      <c r="F16" s="162">
        <v>67000</v>
      </c>
      <c r="G16" s="46">
        <f t="shared" ref="G16:G39" si="0">(F16-E16)/E16</f>
        <v>-9.7129712694763573E-2</v>
      </c>
      <c r="H16" s="162">
        <v>67666.600000000006</v>
      </c>
      <c r="I16" s="46">
        <f>(F16-H16)/H16</f>
        <v>-9.8512412327500676E-3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56817.65</v>
      </c>
      <c r="F17" s="162">
        <v>57000</v>
      </c>
      <c r="G17" s="46">
        <f t="shared" si="0"/>
        <v>3.2093900398907477E-3</v>
      </c>
      <c r="H17" s="162">
        <v>63500</v>
      </c>
      <c r="I17" s="46">
        <f t="shared" ref="I17:I29" si="1">(F17-H17)/H17</f>
        <v>-0.10236220472440945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38830.75</v>
      </c>
      <c r="F18" s="162">
        <v>49000</v>
      </c>
      <c r="G18" s="46">
        <f t="shared" si="0"/>
        <v>0.26188652034792015</v>
      </c>
      <c r="H18" s="162">
        <v>51666.6</v>
      </c>
      <c r="I18" s="46">
        <f t="shared" si="1"/>
        <v>-5.1611679498941264E-2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105442.05624999999</v>
      </c>
      <c r="F19" s="162">
        <v>142333.20000000001</v>
      </c>
      <c r="G19" s="46">
        <f t="shared" si="0"/>
        <v>0.34987124741319731</v>
      </c>
      <c r="H19" s="162">
        <v>126333.2</v>
      </c>
      <c r="I19" s="46">
        <f t="shared" si="1"/>
        <v>0.1266492101838631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72828.675000000003</v>
      </c>
      <c r="F20" s="162">
        <v>85500</v>
      </c>
      <c r="G20" s="46">
        <f t="shared" si="0"/>
        <v>0.1739881303621135</v>
      </c>
      <c r="H20" s="162">
        <v>112500</v>
      </c>
      <c r="I20" s="46">
        <f t="shared" si="1"/>
        <v>-0.24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93397.4</v>
      </c>
      <c r="F21" s="162">
        <v>59000</v>
      </c>
      <c r="G21" s="46">
        <f t="shared" si="0"/>
        <v>-0.36829076612411049</v>
      </c>
      <c r="H21" s="162">
        <v>71000</v>
      </c>
      <c r="I21" s="46">
        <f t="shared" si="1"/>
        <v>-0.16901408450704225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27527.241666666669</v>
      </c>
      <c r="F22" s="162">
        <v>25500</v>
      </c>
      <c r="G22" s="46">
        <f t="shared" si="0"/>
        <v>-7.3644925678169174E-2</v>
      </c>
      <c r="H22" s="162">
        <v>24500</v>
      </c>
      <c r="I22" s="46">
        <f t="shared" si="1"/>
        <v>4.0816326530612242E-2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33416.113888888882</v>
      </c>
      <c r="F23" s="162">
        <v>28500</v>
      </c>
      <c r="G23" s="46">
        <f t="shared" si="0"/>
        <v>-0.14711806122146143</v>
      </c>
      <c r="H23" s="162">
        <v>27500</v>
      </c>
      <c r="I23" s="46">
        <f t="shared" si="1"/>
        <v>3.6363636363636362E-2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33943.908333333333</v>
      </c>
      <c r="F24" s="162">
        <v>34500</v>
      </c>
      <c r="G24" s="46">
        <f t="shared" si="0"/>
        <v>1.6382664636192715E-2</v>
      </c>
      <c r="H24" s="162">
        <v>32500</v>
      </c>
      <c r="I24" s="46">
        <f t="shared" si="1"/>
        <v>6.1538461538461542E-2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34724.48055555555</v>
      </c>
      <c r="F25" s="162">
        <v>30000</v>
      </c>
      <c r="G25" s="46">
        <f t="shared" si="0"/>
        <v>-0.13605619090534338</v>
      </c>
      <c r="H25" s="162">
        <v>32500</v>
      </c>
      <c r="I25" s="46">
        <f t="shared" si="1"/>
        <v>-7.6923076923076927E-2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69814.033333333326</v>
      </c>
      <c r="F26" s="162">
        <v>63500</v>
      </c>
      <c r="G26" s="46">
        <f t="shared" si="0"/>
        <v>-9.0440747108628011E-2</v>
      </c>
      <c r="H26" s="162">
        <v>70166.600000000006</v>
      </c>
      <c r="I26" s="46">
        <f t="shared" si="1"/>
        <v>-9.5011016637545576E-2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33471.677777777775</v>
      </c>
      <c r="F27" s="162">
        <v>30666.6</v>
      </c>
      <c r="G27" s="46">
        <f t="shared" si="0"/>
        <v>-8.3804516654378755E-2</v>
      </c>
      <c r="H27" s="162">
        <v>32500</v>
      </c>
      <c r="I27" s="46">
        <f t="shared" si="1"/>
        <v>-5.6412307692307734E-2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50567.933416666667</v>
      </c>
      <c r="F28" s="162">
        <v>36000</v>
      </c>
      <c r="G28" s="46">
        <f t="shared" si="0"/>
        <v>-0.28808639057148472</v>
      </c>
      <c r="H28" s="162">
        <v>39000</v>
      </c>
      <c r="I28" s="46">
        <f t="shared" si="1"/>
        <v>-7.6923076923076927E-2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89598.94642857142</v>
      </c>
      <c r="F29" s="162">
        <v>87000</v>
      </c>
      <c r="G29" s="46">
        <f t="shared" si="0"/>
        <v>-2.9006439608565141E-2</v>
      </c>
      <c r="H29" s="162">
        <v>80333.2</v>
      </c>
      <c r="I29" s="46">
        <f t="shared" si="1"/>
        <v>8.298934935991599E-2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58843.275000000001</v>
      </c>
      <c r="F30" s="165">
        <v>43500</v>
      </c>
      <c r="G30" s="48">
        <f t="shared" si="0"/>
        <v>-0.26074814836529747</v>
      </c>
      <c r="H30" s="165">
        <v>43500</v>
      </c>
      <c r="I30" s="48">
        <f>(F30-H30)/H30</f>
        <v>0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135443.34097222221</v>
      </c>
      <c r="F32" s="168">
        <v>140333.20000000001</v>
      </c>
      <c r="G32" s="42">
        <f t="shared" si="0"/>
        <v>3.6102616730199009E-2</v>
      </c>
      <c r="H32" s="168">
        <v>145000</v>
      </c>
      <c r="I32" s="43">
        <f>(F32-H32)/H32</f>
        <v>-3.2184827586206818E-2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133075.30208333331</v>
      </c>
      <c r="F33" s="162">
        <v>140333.20000000001</v>
      </c>
      <c r="G33" s="46">
        <f t="shared" si="0"/>
        <v>5.4539781635225722E-2</v>
      </c>
      <c r="H33" s="162">
        <v>145000</v>
      </c>
      <c r="I33" s="46">
        <f>(F33-H33)/H33</f>
        <v>-3.2184827586206818E-2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86674.225000000006</v>
      </c>
      <c r="F34" s="162">
        <v>117833.2</v>
      </c>
      <c r="G34" s="46">
        <f>(F34-E34)/E34</f>
        <v>0.35949528247872986</v>
      </c>
      <c r="H34" s="162">
        <v>126500</v>
      </c>
      <c r="I34" s="46">
        <f>(F34-H34)/H34</f>
        <v>-6.8512252964426895E-2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93645.833333333343</v>
      </c>
      <c r="F35" s="162">
        <v>67000</v>
      </c>
      <c r="G35" s="46">
        <f t="shared" si="0"/>
        <v>-0.28453837597330373</v>
      </c>
      <c r="H35" s="162">
        <v>74000</v>
      </c>
      <c r="I35" s="46">
        <f>(F35-H35)/H35</f>
        <v>-9.45945945945946E-2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159201.57500000001</v>
      </c>
      <c r="F36" s="162">
        <v>223666.6</v>
      </c>
      <c r="G36" s="52">
        <f t="shared" si="0"/>
        <v>0.40492705552693176</v>
      </c>
      <c r="H36" s="162">
        <v>184000</v>
      </c>
      <c r="I36" s="46">
        <f>(F36-H36)/H36</f>
        <v>0.21557934782608698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1903304.5</v>
      </c>
      <c r="F38" s="189">
        <v>1854934</v>
      </c>
      <c r="G38" s="161">
        <f t="shared" si="0"/>
        <v>-2.5413957672038291E-2</v>
      </c>
      <c r="H38" s="189">
        <v>1860130.4</v>
      </c>
      <c r="I38" s="161">
        <f>(F38-H38)/H38</f>
        <v>-2.7935675907452009E-3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1020530.90625</v>
      </c>
      <c r="F39" s="135">
        <v>1276135.2</v>
      </c>
      <c r="G39" s="167">
        <f t="shared" si="0"/>
        <v>0.25046208026098177</v>
      </c>
      <c r="H39" s="135">
        <v>1243305</v>
      </c>
      <c r="I39" s="167">
        <f>(F39-H39)/H39</f>
        <v>2.6405588331101341E-2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5" t="s">
        <v>3</v>
      </c>
      <c r="B12" s="211"/>
      <c r="C12" s="213" t="s">
        <v>0</v>
      </c>
      <c r="D12" s="207" t="s">
        <v>228</v>
      </c>
      <c r="E12" s="215" t="s">
        <v>227</v>
      </c>
      <c r="F12" s="222" t="s">
        <v>186</v>
      </c>
      <c r="G12" s="207" t="s">
        <v>220</v>
      </c>
      <c r="H12" s="224" t="s">
        <v>229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69398.8</v>
      </c>
      <c r="E15" s="190">
        <v>50833.2</v>
      </c>
      <c r="F15" s="62">
        <f t="shared" ref="F15:F30" si="0">D15-E15</f>
        <v>18565.600000000006</v>
      </c>
      <c r="G15" s="159">
        <v>84939.083249999996</v>
      </c>
      <c r="H15" s="124">
        <f>AVERAGE(D15:E15)</f>
        <v>60116</v>
      </c>
      <c r="I15" s="64">
        <f t="shared" ref="I15:I30" si="1">(H15-G15)/G15</f>
        <v>-0.29224571657947579</v>
      </c>
    </row>
    <row r="16" spans="1:9" ht="16.5" customHeight="1">
      <c r="A16" s="122"/>
      <c r="B16" s="155" t="s">
        <v>5</v>
      </c>
      <c r="C16" s="142" t="s">
        <v>164</v>
      </c>
      <c r="D16" s="134">
        <v>98220.888888888891</v>
      </c>
      <c r="E16" s="134">
        <v>67000</v>
      </c>
      <c r="F16" s="65">
        <f t="shared" si="0"/>
        <v>31220.888888888891</v>
      </c>
      <c r="G16" s="162">
        <v>74207.780388888888</v>
      </c>
      <c r="H16" s="173">
        <f t="shared" ref="H16:H30" si="2">AVERAGE(D16:E16)</f>
        <v>82610.444444444438</v>
      </c>
      <c r="I16" s="66">
        <f t="shared" si="1"/>
        <v>0.11323157776072869</v>
      </c>
    </row>
    <row r="17" spans="1:9" ht="16.5">
      <c r="A17" s="122"/>
      <c r="B17" s="155" t="s">
        <v>6</v>
      </c>
      <c r="C17" s="142" t="s">
        <v>165</v>
      </c>
      <c r="D17" s="134">
        <v>88887.555555555562</v>
      </c>
      <c r="E17" s="134">
        <v>57000</v>
      </c>
      <c r="F17" s="65">
        <f t="shared" si="0"/>
        <v>31887.555555555562</v>
      </c>
      <c r="G17" s="162">
        <v>56817.65</v>
      </c>
      <c r="H17" s="173">
        <f t="shared" si="2"/>
        <v>72943.777777777781</v>
      </c>
      <c r="I17" s="66">
        <f t="shared" si="1"/>
        <v>0.28382250546754006</v>
      </c>
    </row>
    <row r="18" spans="1:9" ht="16.5">
      <c r="A18" s="122"/>
      <c r="B18" s="155" t="s">
        <v>7</v>
      </c>
      <c r="C18" s="142" t="s">
        <v>166</v>
      </c>
      <c r="D18" s="134">
        <v>61398.8</v>
      </c>
      <c r="E18" s="134">
        <v>49000</v>
      </c>
      <c r="F18" s="65">
        <f t="shared" si="0"/>
        <v>12398.800000000003</v>
      </c>
      <c r="G18" s="162">
        <v>38830.75</v>
      </c>
      <c r="H18" s="173">
        <f t="shared" si="2"/>
        <v>55199.4</v>
      </c>
      <c r="I18" s="66">
        <f t="shared" si="1"/>
        <v>0.42153834267944867</v>
      </c>
    </row>
    <row r="19" spans="1:9" ht="16.5">
      <c r="A19" s="122"/>
      <c r="B19" s="155" t="s">
        <v>8</v>
      </c>
      <c r="C19" s="142" t="s">
        <v>167</v>
      </c>
      <c r="D19" s="134">
        <v>185554.22222222222</v>
      </c>
      <c r="E19" s="134">
        <v>142333.20000000001</v>
      </c>
      <c r="F19" s="65">
        <f t="shared" si="0"/>
        <v>43221.022222222207</v>
      </c>
      <c r="G19" s="162">
        <v>105442.05624999999</v>
      </c>
      <c r="H19" s="173">
        <f t="shared" si="2"/>
        <v>163943.7111111111</v>
      </c>
      <c r="I19" s="66">
        <f t="shared" si="1"/>
        <v>0.55482278079256553</v>
      </c>
    </row>
    <row r="20" spans="1:9" ht="16.5">
      <c r="A20" s="122"/>
      <c r="B20" s="155" t="s">
        <v>9</v>
      </c>
      <c r="C20" s="142" t="s">
        <v>168</v>
      </c>
      <c r="D20" s="134">
        <v>140498.79999999999</v>
      </c>
      <c r="E20" s="134">
        <v>85500</v>
      </c>
      <c r="F20" s="65">
        <f t="shared" si="0"/>
        <v>54998.799999999988</v>
      </c>
      <c r="G20" s="162">
        <v>72828.675000000003</v>
      </c>
      <c r="H20" s="173">
        <f t="shared" si="2"/>
        <v>112999.4</v>
      </c>
      <c r="I20" s="66">
        <f t="shared" si="1"/>
        <v>0.55157841331041635</v>
      </c>
    </row>
    <row r="21" spans="1:9" ht="16.5">
      <c r="A21" s="122"/>
      <c r="B21" s="155" t="s">
        <v>10</v>
      </c>
      <c r="C21" s="142" t="s">
        <v>169</v>
      </c>
      <c r="D21" s="134">
        <v>107998.8</v>
      </c>
      <c r="E21" s="134">
        <v>59000</v>
      </c>
      <c r="F21" s="65">
        <f t="shared" si="0"/>
        <v>48998.8</v>
      </c>
      <c r="G21" s="162">
        <v>93397.4</v>
      </c>
      <c r="H21" s="173">
        <f t="shared" si="2"/>
        <v>83499.399999999994</v>
      </c>
      <c r="I21" s="66">
        <f t="shared" si="1"/>
        <v>-0.10597725418480601</v>
      </c>
    </row>
    <row r="22" spans="1:9" ht="16.5">
      <c r="A22" s="122"/>
      <c r="B22" s="155" t="s">
        <v>11</v>
      </c>
      <c r="C22" s="142" t="s">
        <v>170</v>
      </c>
      <c r="D22" s="134">
        <v>34498.800000000003</v>
      </c>
      <c r="E22" s="134">
        <v>25500</v>
      </c>
      <c r="F22" s="65">
        <f t="shared" si="0"/>
        <v>8998.8000000000029</v>
      </c>
      <c r="G22" s="162">
        <v>27527.241666666669</v>
      </c>
      <c r="H22" s="173">
        <f t="shared" si="2"/>
        <v>29999.4</v>
      </c>
      <c r="I22" s="66">
        <f t="shared" si="1"/>
        <v>8.9807702612169915E-2</v>
      </c>
    </row>
    <row r="23" spans="1:9" ht="16.5">
      <c r="A23" s="122"/>
      <c r="B23" s="155" t="s">
        <v>12</v>
      </c>
      <c r="C23" s="142" t="s">
        <v>171</v>
      </c>
      <c r="D23" s="134">
        <v>48887.555555555555</v>
      </c>
      <c r="E23" s="134">
        <v>28500</v>
      </c>
      <c r="F23" s="65">
        <f t="shared" si="0"/>
        <v>20387.555555555555</v>
      </c>
      <c r="G23" s="162">
        <v>33416.113888888882</v>
      </c>
      <c r="H23" s="173">
        <f t="shared" si="2"/>
        <v>38693.777777777781</v>
      </c>
      <c r="I23" s="66">
        <f t="shared" si="1"/>
        <v>0.15793769157112442</v>
      </c>
    </row>
    <row r="24" spans="1:9" ht="16.5">
      <c r="A24" s="122"/>
      <c r="B24" s="155" t="s">
        <v>13</v>
      </c>
      <c r="C24" s="142" t="s">
        <v>172</v>
      </c>
      <c r="D24" s="134">
        <v>48332</v>
      </c>
      <c r="E24" s="134">
        <v>34500</v>
      </c>
      <c r="F24" s="65">
        <f t="shared" si="0"/>
        <v>13832</v>
      </c>
      <c r="G24" s="162">
        <v>33943.908333333333</v>
      </c>
      <c r="H24" s="173">
        <f t="shared" si="2"/>
        <v>41416</v>
      </c>
      <c r="I24" s="66">
        <f t="shared" si="1"/>
        <v>0.22013056343688572</v>
      </c>
    </row>
    <row r="25" spans="1:9" ht="16.5">
      <c r="A25" s="122"/>
      <c r="B25" s="155" t="s">
        <v>14</v>
      </c>
      <c r="C25" s="142" t="s">
        <v>173</v>
      </c>
      <c r="D25" s="134">
        <v>45887.555555555555</v>
      </c>
      <c r="E25" s="134">
        <v>30000</v>
      </c>
      <c r="F25" s="65">
        <f t="shared" si="0"/>
        <v>15887.555555555555</v>
      </c>
      <c r="G25" s="162">
        <v>34724.48055555555</v>
      </c>
      <c r="H25" s="173">
        <f t="shared" si="2"/>
        <v>37943.777777777781</v>
      </c>
      <c r="I25" s="66">
        <f t="shared" si="1"/>
        <v>9.2709730159150711E-2</v>
      </c>
    </row>
    <row r="26" spans="1:9" ht="16.5">
      <c r="A26" s="122"/>
      <c r="B26" s="155" t="s">
        <v>15</v>
      </c>
      <c r="C26" s="142" t="s">
        <v>174</v>
      </c>
      <c r="D26" s="134">
        <v>127498.8</v>
      </c>
      <c r="E26" s="134">
        <v>63500</v>
      </c>
      <c r="F26" s="65">
        <f t="shared" si="0"/>
        <v>63998.8</v>
      </c>
      <c r="G26" s="162">
        <v>69814.033333333326</v>
      </c>
      <c r="H26" s="173">
        <f t="shared" si="2"/>
        <v>95499.4</v>
      </c>
      <c r="I26" s="66">
        <f t="shared" si="1"/>
        <v>0.36791122701691786</v>
      </c>
    </row>
    <row r="27" spans="1:9" ht="16.5">
      <c r="A27" s="122"/>
      <c r="B27" s="155" t="s">
        <v>16</v>
      </c>
      <c r="C27" s="142" t="s">
        <v>175</v>
      </c>
      <c r="D27" s="134">
        <v>50554.222222222219</v>
      </c>
      <c r="E27" s="134">
        <v>30666.6</v>
      </c>
      <c r="F27" s="65">
        <f t="shared" si="0"/>
        <v>19887.62222222222</v>
      </c>
      <c r="G27" s="162">
        <v>33471.677777777775</v>
      </c>
      <c r="H27" s="173">
        <f t="shared" si="2"/>
        <v>40610.411111111112</v>
      </c>
      <c r="I27" s="66">
        <f t="shared" si="1"/>
        <v>0.21327683006296216</v>
      </c>
    </row>
    <row r="28" spans="1:9" ht="16.5">
      <c r="A28" s="122"/>
      <c r="B28" s="155" t="s">
        <v>17</v>
      </c>
      <c r="C28" s="142" t="s">
        <v>176</v>
      </c>
      <c r="D28" s="134">
        <v>43998.8</v>
      </c>
      <c r="E28" s="134">
        <v>36000</v>
      </c>
      <c r="F28" s="65">
        <f t="shared" si="0"/>
        <v>7998.8000000000029</v>
      </c>
      <c r="G28" s="162">
        <v>50567.933416666667</v>
      </c>
      <c r="H28" s="173">
        <f t="shared" si="2"/>
        <v>39999.4</v>
      </c>
      <c r="I28" s="66">
        <f t="shared" si="1"/>
        <v>-0.20899674363958456</v>
      </c>
    </row>
    <row r="29" spans="1:9" ht="16.5">
      <c r="A29" s="122"/>
      <c r="B29" s="155" t="s">
        <v>18</v>
      </c>
      <c r="C29" s="142" t="s">
        <v>177</v>
      </c>
      <c r="D29" s="134">
        <v>119416.66666666667</v>
      </c>
      <c r="E29" s="134">
        <v>87000</v>
      </c>
      <c r="F29" s="65">
        <f t="shared" si="0"/>
        <v>32416.666666666672</v>
      </c>
      <c r="G29" s="162">
        <v>89598.94642857142</v>
      </c>
      <c r="H29" s="173">
        <f t="shared" si="2"/>
        <v>103208.33333333334</v>
      </c>
      <c r="I29" s="66">
        <f t="shared" si="1"/>
        <v>0.15189226488964769</v>
      </c>
    </row>
    <row r="30" spans="1:9" ht="17.25" thickBot="1">
      <c r="A30" s="36"/>
      <c r="B30" s="156" t="s">
        <v>19</v>
      </c>
      <c r="C30" s="143" t="s">
        <v>178</v>
      </c>
      <c r="D30" s="191">
        <v>49898.8</v>
      </c>
      <c r="E30" s="136">
        <v>43500</v>
      </c>
      <c r="F30" s="68">
        <f t="shared" si="0"/>
        <v>6398.8000000000029</v>
      </c>
      <c r="G30" s="165">
        <v>58843.275000000001</v>
      </c>
      <c r="H30" s="93">
        <f t="shared" si="2"/>
        <v>46699.4</v>
      </c>
      <c r="I30" s="69">
        <f t="shared" si="1"/>
        <v>-0.20637659953495111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173749.75</v>
      </c>
      <c r="E32" s="125">
        <v>140333.20000000001</v>
      </c>
      <c r="F32" s="62">
        <f>D32-E32</f>
        <v>33416.549999999988</v>
      </c>
      <c r="G32" s="168">
        <v>135443.34097222221</v>
      </c>
      <c r="H32" s="63">
        <f>AVERAGE(D32:E32)</f>
        <v>157041.47500000001</v>
      </c>
      <c r="I32" s="72">
        <f>(H32-G32)/G32</f>
        <v>0.15946250197864884</v>
      </c>
    </row>
    <row r="33" spans="1:9" ht="16.5">
      <c r="A33" s="35"/>
      <c r="B33" s="32" t="s">
        <v>27</v>
      </c>
      <c r="C33" s="15" t="s">
        <v>180</v>
      </c>
      <c r="D33" s="45">
        <v>161874.75</v>
      </c>
      <c r="E33" s="125">
        <v>140333.20000000001</v>
      </c>
      <c r="F33" s="73">
        <f>D33-E33</f>
        <v>21541.549999999988</v>
      </c>
      <c r="G33" s="162">
        <v>133075.30208333331</v>
      </c>
      <c r="H33" s="63">
        <f>AVERAGE(D33:E33)</f>
        <v>151103.97500000001</v>
      </c>
      <c r="I33" s="66">
        <f>(H33-G33)/G33</f>
        <v>0.13547722706183996</v>
      </c>
    </row>
    <row r="34" spans="1:9" ht="16.5">
      <c r="A34" s="35"/>
      <c r="B34" s="37" t="s">
        <v>28</v>
      </c>
      <c r="C34" s="15" t="s">
        <v>181</v>
      </c>
      <c r="D34" s="45">
        <v>169998.33333333334</v>
      </c>
      <c r="E34" s="125">
        <v>117833.2</v>
      </c>
      <c r="F34" s="65">
        <f>D34-E34</f>
        <v>52165.133333333346</v>
      </c>
      <c r="G34" s="162">
        <v>86674.225000000006</v>
      </c>
      <c r="H34" s="63">
        <f>AVERAGE(D34:E34)</f>
        <v>143915.76666666666</v>
      </c>
      <c r="I34" s="66">
        <f>(H34-G34)/G34</f>
        <v>0.66042173052792397</v>
      </c>
    </row>
    <row r="35" spans="1:9" ht="16.5">
      <c r="A35" s="35"/>
      <c r="B35" s="32" t="s">
        <v>29</v>
      </c>
      <c r="C35" s="15" t="s">
        <v>182</v>
      </c>
      <c r="D35" s="45">
        <v>187500</v>
      </c>
      <c r="E35" s="125">
        <v>67000</v>
      </c>
      <c r="F35" s="73">
        <f>D35-E35</f>
        <v>120500</v>
      </c>
      <c r="G35" s="162">
        <v>93645.833333333343</v>
      </c>
      <c r="H35" s="63">
        <f>AVERAGE(D35:E35)</f>
        <v>127250</v>
      </c>
      <c r="I35" s="66">
        <f>(H35-G35)/G35</f>
        <v>0.35884315906562836</v>
      </c>
    </row>
    <row r="36" spans="1:9" ht="17.25" thickBot="1">
      <c r="A36" s="36"/>
      <c r="B36" s="37" t="s">
        <v>30</v>
      </c>
      <c r="C36" s="15" t="s">
        <v>183</v>
      </c>
      <c r="D36" s="47">
        <v>235498.8</v>
      </c>
      <c r="E36" s="125">
        <v>223666.6</v>
      </c>
      <c r="F36" s="65">
        <f>D36-E36</f>
        <v>11832.199999999983</v>
      </c>
      <c r="G36" s="165">
        <v>159201.57500000001</v>
      </c>
      <c r="H36" s="63">
        <f>AVERAGE(D36:E36)</f>
        <v>229582.7</v>
      </c>
      <c r="I36" s="74">
        <f>(H36-G36)/G36</f>
        <v>0.44208812004529474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1911656.5</v>
      </c>
      <c r="E38" s="126">
        <v>1854934</v>
      </c>
      <c r="F38" s="62">
        <f>D38-E38</f>
        <v>56722.5</v>
      </c>
      <c r="G38" s="162">
        <v>1903304.5</v>
      </c>
      <c r="H38" s="62">
        <f>AVERAGE(D38:E38)</f>
        <v>1883295.25</v>
      </c>
      <c r="I38" s="72">
        <f>(H38-G38)/G38</f>
        <v>-1.0512900064072775E-2</v>
      </c>
    </row>
    <row r="39" spans="1:9" ht="17.25" thickBot="1">
      <c r="A39" s="36"/>
      <c r="B39" s="34" t="s">
        <v>32</v>
      </c>
      <c r="C39" s="16" t="s">
        <v>185</v>
      </c>
      <c r="D39" s="54">
        <v>1043211</v>
      </c>
      <c r="E39" s="127">
        <v>1276135.2</v>
      </c>
      <c r="F39" s="68">
        <f>D39-E39</f>
        <v>-232924.19999999995</v>
      </c>
      <c r="G39" s="162">
        <v>1020530.90625</v>
      </c>
      <c r="H39" s="75">
        <f>AVERAGE(D39:E39)</f>
        <v>1159673.1000000001</v>
      </c>
      <c r="I39" s="69">
        <f>(H39-G39)/G39</f>
        <v>0.13634294943725531</v>
      </c>
    </row>
    <row r="40" spans="1:9" ht="15.75" customHeight="1" thickBot="1">
      <c r="A40" s="217"/>
      <c r="B40" s="218"/>
      <c r="C40" s="219"/>
      <c r="D40" s="77">
        <f>SUM(D15:D39)</f>
        <v>5204420.2</v>
      </c>
      <c r="E40" s="77">
        <f>SUM(E15:E39)</f>
        <v>4710068.4000000004</v>
      </c>
      <c r="F40" s="77">
        <f>SUM(F15:F39)</f>
        <v>494351.79999999993</v>
      </c>
      <c r="G40" s="77">
        <f>SUM(G15:G39)</f>
        <v>4490246.6879285714</v>
      </c>
      <c r="H40" s="77">
        <f>AVERAGE(D40:E40)</f>
        <v>4957244.3000000007</v>
      </c>
      <c r="I40" s="69">
        <f>(H40-G40)/G40</f>
        <v>0.10400266277727906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220</v>
      </c>
      <c r="F13" s="224" t="s">
        <v>230</v>
      </c>
      <c r="G13" s="207" t="s">
        <v>197</v>
      </c>
      <c r="H13" s="224" t="s">
        <v>222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84939.083249999996</v>
      </c>
      <c r="F16" s="40">
        <v>60116</v>
      </c>
      <c r="G16" s="21">
        <f t="shared" ref="G16:G31" si="0">(F16-E16)/E16</f>
        <v>-0.29224571657947579</v>
      </c>
      <c r="H16" s="159">
        <v>60249.4</v>
      </c>
      <c r="I16" s="21">
        <f t="shared" ref="I16:I31" si="1">(F16-H16)/H16</f>
        <v>-2.2141299332441725E-3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74207.780388888888</v>
      </c>
      <c r="F17" s="44">
        <v>82610.444444444438</v>
      </c>
      <c r="G17" s="21">
        <f t="shared" si="0"/>
        <v>0.11323157776072869</v>
      </c>
      <c r="H17" s="162">
        <v>78554.85555555555</v>
      </c>
      <c r="I17" s="21">
        <f t="shared" si="1"/>
        <v>5.1627475605511043E-2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56817.65</v>
      </c>
      <c r="F18" s="44">
        <v>72943.777777777781</v>
      </c>
      <c r="G18" s="21">
        <f t="shared" si="0"/>
        <v>0.28382250546754006</v>
      </c>
      <c r="H18" s="162">
        <v>76471.555555555562</v>
      </c>
      <c r="I18" s="21">
        <f t="shared" si="1"/>
        <v>-4.6131895083720349E-2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38830.75</v>
      </c>
      <c r="F19" s="44">
        <v>55199.4</v>
      </c>
      <c r="G19" s="21">
        <f t="shared" si="0"/>
        <v>0.42153834267944867</v>
      </c>
      <c r="H19" s="162">
        <v>57232.7</v>
      </c>
      <c r="I19" s="21">
        <f t="shared" si="1"/>
        <v>-3.5526892842727947E-2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105442.05624999999</v>
      </c>
      <c r="F20" s="44">
        <v>163943.7111111111</v>
      </c>
      <c r="G20" s="21">
        <f t="shared" si="0"/>
        <v>0.55482278079256553</v>
      </c>
      <c r="H20" s="162">
        <v>136915.85</v>
      </c>
      <c r="I20" s="21">
        <f t="shared" si="1"/>
        <v>0.19740491046954092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72828.675000000003</v>
      </c>
      <c r="F21" s="44">
        <v>112999.4</v>
      </c>
      <c r="G21" s="21">
        <f t="shared" si="0"/>
        <v>0.55157841331041635</v>
      </c>
      <c r="H21" s="162">
        <v>125949.4</v>
      </c>
      <c r="I21" s="21">
        <f t="shared" si="1"/>
        <v>-0.10281906861009263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93397.4</v>
      </c>
      <c r="F22" s="44">
        <v>83499.399999999994</v>
      </c>
      <c r="G22" s="21">
        <f t="shared" si="0"/>
        <v>-0.10597725418480601</v>
      </c>
      <c r="H22" s="162">
        <v>89999.4</v>
      </c>
      <c r="I22" s="21">
        <f t="shared" si="1"/>
        <v>-7.222270370691361E-2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27527.241666666669</v>
      </c>
      <c r="F23" s="162">
        <v>29999.4</v>
      </c>
      <c r="G23" s="21">
        <f t="shared" si="0"/>
        <v>8.9807702612169915E-2</v>
      </c>
      <c r="H23" s="162">
        <v>29999.4</v>
      </c>
      <c r="I23" s="21">
        <f t="shared" si="1"/>
        <v>0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33416.113888888882</v>
      </c>
      <c r="F24" s="162">
        <v>38693.777777777781</v>
      </c>
      <c r="G24" s="21">
        <f t="shared" si="0"/>
        <v>0.15793769157112442</v>
      </c>
      <c r="H24" s="162">
        <v>37916</v>
      </c>
      <c r="I24" s="21">
        <f t="shared" si="1"/>
        <v>2.051318118413812E-2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33943.908333333333</v>
      </c>
      <c r="F25" s="44">
        <v>41416</v>
      </c>
      <c r="G25" s="21">
        <f t="shared" si="0"/>
        <v>0.22013056343688572</v>
      </c>
      <c r="H25" s="162">
        <v>39860.444444444445</v>
      </c>
      <c r="I25" s="21">
        <f t="shared" si="1"/>
        <v>3.9025042927547202E-2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34724.48055555555</v>
      </c>
      <c r="F26" s="162">
        <v>37943.777777777781</v>
      </c>
      <c r="G26" s="21">
        <f t="shared" si="0"/>
        <v>9.2709730159150711E-2</v>
      </c>
      <c r="H26" s="162">
        <v>39399.4</v>
      </c>
      <c r="I26" s="21">
        <f t="shared" si="1"/>
        <v>-3.6945289070955914E-2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69814.033333333326</v>
      </c>
      <c r="F27" s="44">
        <v>95499.4</v>
      </c>
      <c r="G27" s="21">
        <f t="shared" si="0"/>
        <v>0.36791122701691786</v>
      </c>
      <c r="H27" s="162">
        <v>96332.700000000012</v>
      </c>
      <c r="I27" s="21">
        <f t="shared" si="1"/>
        <v>-8.650229880404238E-3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33471.677777777775</v>
      </c>
      <c r="F28" s="162">
        <v>40610.411111111112</v>
      </c>
      <c r="G28" s="21">
        <f t="shared" si="0"/>
        <v>0.21327683006296216</v>
      </c>
      <c r="H28" s="162">
        <v>40638.222222222219</v>
      </c>
      <c r="I28" s="21">
        <f t="shared" si="1"/>
        <v>-6.8435845837514571E-4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50567.933416666667</v>
      </c>
      <c r="F29" s="44">
        <v>39999.4</v>
      </c>
      <c r="G29" s="21">
        <f t="shared" si="0"/>
        <v>-0.20899674363958456</v>
      </c>
      <c r="H29" s="162">
        <v>41649.4</v>
      </c>
      <c r="I29" s="21">
        <f t="shared" si="1"/>
        <v>-3.9616417043222711E-2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89598.94642857142</v>
      </c>
      <c r="F30" s="44">
        <v>103208.33333333334</v>
      </c>
      <c r="G30" s="21">
        <f t="shared" si="0"/>
        <v>0.15189226488964769</v>
      </c>
      <c r="H30" s="162">
        <v>99874.933333333334</v>
      </c>
      <c r="I30" s="21">
        <f t="shared" si="1"/>
        <v>3.3375741927904587E-2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58843.275000000001</v>
      </c>
      <c r="F31" s="165">
        <v>46699.4</v>
      </c>
      <c r="G31" s="149">
        <f t="shared" si="0"/>
        <v>-0.20637659953495111</v>
      </c>
      <c r="H31" s="165">
        <v>45349.4</v>
      </c>
      <c r="I31" s="149">
        <f t="shared" si="1"/>
        <v>2.976886133002862E-2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135443.34097222221</v>
      </c>
      <c r="F33" s="51">
        <v>157041.47500000001</v>
      </c>
      <c r="G33" s="21">
        <f>(F33-E33)/E33</f>
        <v>0.15946250197864884</v>
      </c>
      <c r="H33" s="168">
        <v>170357</v>
      </c>
      <c r="I33" s="21">
        <f>(F33-H33)/H33</f>
        <v>-7.8162476446521092E-2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133075.30208333331</v>
      </c>
      <c r="F34" s="44">
        <v>151103.97500000001</v>
      </c>
      <c r="G34" s="21">
        <f>(F34-E34)/E34</f>
        <v>0.13547722706183996</v>
      </c>
      <c r="H34" s="162">
        <v>159999.85714285716</v>
      </c>
      <c r="I34" s="21">
        <f>(F34-H34)/H34</f>
        <v>-5.5599313035100989E-2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86674.225000000006</v>
      </c>
      <c r="F35" s="44">
        <v>143915.76666666666</v>
      </c>
      <c r="G35" s="21">
        <f>(F35-E35)/E35</f>
        <v>0.66042173052792397</v>
      </c>
      <c r="H35" s="162">
        <v>136373.75</v>
      </c>
      <c r="I35" s="21">
        <f>(F35-H35)/H35</f>
        <v>5.53040205073679E-2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93645.833333333343</v>
      </c>
      <c r="F36" s="44">
        <v>127250</v>
      </c>
      <c r="G36" s="21">
        <f>(F36-E36)/E36</f>
        <v>0.35884315906562836</v>
      </c>
      <c r="H36" s="162">
        <v>132000</v>
      </c>
      <c r="I36" s="21">
        <f>(F36-H36)/H36</f>
        <v>-3.5984848484848488E-2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159201.57500000001</v>
      </c>
      <c r="F37" s="165">
        <v>229582.7</v>
      </c>
      <c r="G37" s="149">
        <f>(F37-E37)/E37</f>
        <v>0.44208812004529474</v>
      </c>
      <c r="H37" s="165">
        <v>191749.4</v>
      </c>
      <c r="I37" s="149">
        <f>(F37-H37)/H37</f>
        <v>0.19730596288697655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1903304.5</v>
      </c>
      <c r="F39" s="44">
        <v>1883295.25</v>
      </c>
      <c r="G39" s="21">
        <f t="shared" ref="G39:G44" si="2">(F39-E39)/E39</f>
        <v>-1.0512900064072775E-2</v>
      </c>
      <c r="H39" s="162">
        <v>1885893.45</v>
      </c>
      <c r="I39" s="21">
        <f t="shared" ref="I39:I44" si="3">(F39-H39)/H39</f>
        <v>-1.3777024359461843E-3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1020530.90625</v>
      </c>
      <c r="F40" s="44">
        <v>1159673.1000000001</v>
      </c>
      <c r="G40" s="21">
        <f t="shared" si="2"/>
        <v>0.13634294943725531</v>
      </c>
      <c r="H40" s="162">
        <v>1138274.6666666667</v>
      </c>
      <c r="I40" s="21">
        <f t="shared" si="3"/>
        <v>1.879900691807251E-2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560101.75</v>
      </c>
      <c r="F41" s="170">
        <v>721546.8</v>
      </c>
      <c r="G41" s="21">
        <f t="shared" si="2"/>
        <v>0.28824235953556659</v>
      </c>
      <c r="H41" s="170">
        <v>721546.8</v>
      </c>
      <c r="I41" s="21">
        <f t="shared" si="3"/>
        <v>0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373413.625</v>
      </c>
      <c r="F42" s="163">
        <v>378175.2</v>
      </c>
      <c r="G42" s="21">
        <f t="shared" si="2"/>
        <v>1.2751476328695858E-2</v>
      </c>
      <c r="H42" s="163">
        <v>378175.2</v>
      </c>
      <c r="I42" s="21">
        <f t="shared" si="3"/>
        <v>0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188370</v>
      </c>
      <c r="G43" s="21">
        <f t="shared" si="2"/>
        <v>-0.11578947368421053</v>
      </c>
      <c r="H43" s="163">
        <v>188370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1036035</v>
      </c>
      <c r="F44" s="166">
        <v>987238.2</v>
      </c>
      <c r="G44" s="153">
        <f t="shared" si="2"/>
        <v>-4.7099567099567141E-2</v>
      </c>
      <c r="H44" s="166">
        <v>984547.2</v>
      </c>
      <c r="I44" s="153">
        <f t="shared" si="3"/>
        <v>2.7332361516034989E-3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404964.35416666669</v>
      </c>
      <c r="F46" s="41">
        <v>398155.875</v>
      </c>
      <c r="G46" s="21">
        <f t="shared" ref="G46:G51" si="4">(F46-E46)/E46</f>
        <v>-1.6812539416406501E-2</v>
      </c>
      <c r="H46" s="160">
        <v>388288.875</v>
      </c>
      <c r="I46" s="21">
        <f t="shared" ref="I46:I51" si="5">(F46-H46)/H46</f>
        <v>2.5411492925209354E-2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314533.05</v>
      </c>
      <c r="F47" s="45">
        <v>318345.3</v>
      </c>
      <c r="G47" s="21">
        <f t="shared" si="4"/>
        <v>1.212034792528162E-2</v>
      </c>
      <c r="H47" s="163">
        <v>318833.66666666669</v>
      </c>
      <c r="I47" s="21">
        <f t="shared" si="5"/>
        <v>-1.5317286652079746E-3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990175.875</v>
      </c>
      <c r="F48" s="45">
        <v>1091200.5</v>
      </c>
      <c r="G48" s="21">
        <f t="shared" si="4"/>
        <v>0.10202695051523043</v>
      </c>
      <c r="H48" s="163">
        <v>1091200.5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1297389.03125</v>
      </c>
      <c r="F49" s="163">
        <v>1289549.625</v>
      </c>
      <c r="G49" s="21">
        <f t="shared" si="4"/>
        <v>-6.0424483799180412E-3</v>
      </c>
      <c r="H49" s="163">
        <v>1395619.875</v>
      </c>
      <c r="I49" s="21">
        <f t="shared" si="5"/>
        <v>-7.60022495380413E-2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144884.1875</v>
      </c>
      <c r="F50" s="45">
        <v>166169.25</v>
      </c>
      <c r="G50" s="21">
        <f t="shared" si="4"/>
        <v>0.14691087321037019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1767538.5</v>
      </c>
      <c r="F51" s="166">
        <v>1759465.5</v>
      </c>
      <c r="G51" s="153">
        <f t="shared" si="4"/>
        <v>-4.5673686881502161E-3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153611.25</v>
      </c>
      <c r="F53" s="124">
        <v>151817.25</v>
      </c>
      <c r="G53" s="22">
        <f t="shared" ref="G53:G61" si="6">(F53-E53)/E53</f>
        <v>-1.167883211678832E-2</v>
      </c>
      <c r="H53" s="124">
        <v>165048</v>
      </c>
      <c r="I53" s="22">
        <f t="shared" ref="I53:I61" si="7">(F53-H53)/H53</f>
        <v>-8.0163043478260865E-2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189042.75</v>
      </c>
      <c r="F54" s="174">
        <v>209898</v>
      </c>
      <c r="G54" s="147">
        <f t="shared" si="6"/>
        <v>0.1103202846975089</v>
      </c>
      <c r="H54" s="174">
        <v>209898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146211</v>
      </c>
      <c r="I55" s="147">
        <f t="shared" si="7"/>
        <v>0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189536.09999999998</v>
      </c>
      <c r="F56" s="174">
        <v>182629.2</v>
      </c>
      <c r="G56" s="147">
        <f t="shared" si="6"/>
        <v>-3.6441079034547859E-2</v>
      </c>
      <c r="H56" s="174">
        <v>182629.2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110256.25</v>
      </c>
      <c r="F57" s="179">
        <v>107415.75</v>
      </c>
      <c r="G57" s="147">
        <f t="shared" si="6"/>
        <v>-2.5762711864406779E-2</v>
      </c>
      <c r="H57" s="179">
        <v>109097.625</v>
      </c>
      <c r="I57" s="147">
        <f t="shared" si="7"/>
        <v>-1.5416238437821172E-2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148005</v>
      </c>
      <c r="F58" s="166">
        <v>171999.75</v>
      </c>
      <c r="G58" s="152">
        <f t="shared" si="6"/>
        <v>0.16212121212121211</v>
      </c>
      <c r="H58" s="166">
        <v>171999.75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186127.5</v>
      </c>
      <c r="F59" s="173">
        <v>228017.4</v>
      </c>
      <c r="G59" s="147">
        <f t="shared" si="6"/>
        <v>0.22506024096385538</v>
      </c>
      <c r="H59" s="173">
        <v>228017.4</v>
      </c>
      <c r="I59" s="147">
        <f t="shared" si="7"/>
        <v>0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180717.46875</v>
      </c>
      <c r="F60" s="174">
        <v>220918.28571428571</v>
      </c>
      <c r="G60" s="147">
        <f t="shared" si="6"/>
        <v>0.22245119546189809</v>
      </c>
      <c r="H60" s="174">
        <v>218868</v>
      </c>
      <c r="I60" s="147">
        <f t="shared" si="7"/>
        <v>9.3676814988290207E-3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944840</v>
      </c>
      <c r="F61" s="67">
        <v>1444170</v>
      </c>
      <c r="G61" s="28">
        <f t="shared" si="6"/>
        <v>0.52848101265822789</v>
      </c>
      <c r="H61" s="175">
        <v>1444170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449319.13541666669</v>
      </c>
      <c r="F63" s="51">
        <v>495656.57142857142</v>
      </c>
      <c r="G63" s="21">
        <f t="shared" ref="G63:G68" si="8">(F63-E63)/E63</f>
        <v>0.10312811620839314</v>
      </c>
      <c r="H63" s="168">
        <v>495656.57142857142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2941150.875</v>
      </c>
      <c r="F64" s="44">
        <v>3145779</v>
      </c>
      <c r="G64" s="21">
        <f t="shared" si="8"/>
        <v>6.9574167969196757E-2</v>
      </c>
      <c r="H64" s="162">
        <v>3145779</v>
      </c>
      <c r="I64" s="21">
        <f t="shared" si="9"/>
        <v>0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829240.45982142864</v>
      </c>
      <c r="F65" s="44">
        <v>824741.66666666663</v>
      </c>
      <c r="G65" s="21">
        <f t="shared" si="8"/>
        <v>-5.42519736160823E-3</v>
      </c>
      <c r="H65" s="162">
        <v>824741.66666666663</v>
      </c>
      <c r="I65" s="21">
        <f t="shared" si="9"/>
        <v>0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585292.5</v>
      </c>
      <c r="G66" s="21">
        <f t="shared" si="8"/>
        <v>-2.5877083851704404E-2</v>
      </c>
      <c r="H66" s="162">
        <v>585292.5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292141.6875</v>
      </c>
      <c r="F67" s="44">
        <v>287712.75</v>
      </c>
      <c r="G67" s="21">
        <f t="shared" si="8"/>
        <v>-1.5160237958165419E-2</v>
      </c>
      <c r="H67" s="162">
        <v>291637.125</v>
      </c>
      <c r="I67" s="21">
        <f t="shared" si="9"/>
        <v>-1.3456362937331795E-2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219989.25</v>
      </c>
      <c r="F68" s="171">
        <v>224250</v>
      </c>
      <c r="G68" s="153">
        <f t="shared" si="8"/>
        <v>1.9367991845056064E-2</v>
      </c>
      <c r="H68" s="171">
        <v>230529</v>
      </c>
      <c r="I68" s="153">
        <f t="shared" si="9"/>
        <v>-2.7237354085603113E-2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312791.37500000006</v>
      </c>
      <c r="F70" s="41">
        <v>317089.5</v>
      </c>
      <c r="G70" s="21">
        <f>(F70-E70)/E70</f>
        <v>1.3741187716572879E-2</v>
      </c>
      <c r="H70" s="160">
        <v>315116.09999999998</v>
      </c>
      <c r="I70" s="21">
        <f>(F70-H70)/H70</f>
        <v>6.2624537432394711E-3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205028.57142857142</v>
      </c>
      <c r="F71" s="163">
        <v>207975.85714285719</v>
      </c>
      <c r="G71" s="21">
        <f>(F71-E71)/E71</f>
        <v>1.4375000000000264E-2</v>
      </c>
      <c r="H71" s="163">
        <v>207975.85714285719</v>
      </c>
      <c r="I71" s="21">
        <f>(F71-H71)/H71</f>
        <v>0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97829.0625</v>
      </c>
      <c r="F72" s="163">
        <v>98311.200000000012</v>
      </c>
      <c r="G72" s="21">
        <f>(F72-E72)/E72</f>
        <v>4.9283667621777697E-3</v>
      </c>
      <c r="H72" s="163">
        <v>98311.200000000012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134026.75</v>
      </c>
      <c r="F73" s="45">
        <v>149350.5</v>
      </c>
      <c r="G73" s="21">
        <f>(F73-E73)/E73</f>
        <v>0.11433351924149471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129706.2</v>
      </c>
      <c r="F74" s="47">
        <v>132217.79999999999</v>
      </c>
      <c r="G74" s="21">
        <f>(F74-E74)/E74</f>
        <v>1.9363762102351249E-2</v>
      </c>
      <c r="H74" s="166">
        <v>132217.79999999999</v>
      </c>
      <c r="I74" s="21">
        <f>(F74-H74)/H74</f>
        <v>0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69966</v>
      </c>
      <c r="F76" s="41">
        <v>70606.71428571429</v>
      </c>
      <c r="G76" s="22">
        <f t="shared" ref="G76:G82" si="10">(F76-E76)/E76</f>
        <v>9.1575091575092169E-3</v>
      </c>
      <c r="H76" s="160">
        <v>70606.71428571429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93820.59375</v>
      </c>
      <c r="F77" s="30">
        <v>89700</v>
      </c>
      <c r="G77" s="21">
        <f t="shared" si="10"/>
        <v>-4.3919928293994624E-2</v>
      </c>
      <c r="H77" s="154">
        <v>98333.625</v>
      </c>
      <c r="I77" s="21">
        <f t="shared" si="11"/>
        <v>-8.7799315849486886E-2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50103.857142857145</v>
      </c>
      <c r="F78" s="45">
        <v>59330.142857142855</v>
      </c>
      <c r="G78" s="21">
        <f t="shared" si="10"/>
        <v>0.18414322250639378</v>
      </c>
      <c r="H78" s="163">
        <v>59330.142857142855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96776.333333333343</v>
      </c>
      <c r="F79" s="45">
        <v>90933.375</v>
      </c>
      <c r="G79" s="21">
        <f t="shared" si="10"/>
        <v>-6.0375901132852822E-2</v>
      </c>
      <c r="H79" s="163">
        <v>91045.5</v>
      </c>
      <c r="I79" s="21">
        <f t="shared" si="11"/>
        <v>-1.2315270935960591E-3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140791.625</v>
      </c>
      <c r="F80" s="57">
        <v>142722.66666666666</v>
      </c>
      <c r="G80" s="21">
        <f t="shared" si="10"/>
        <v>1.3715600389346006E-2</v>
      </c>
      <c r="H80" s="172">
        <v>142722.66666666666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561110.14583333337</v>
      </c>
      <c r="F81" s="57">
        <v>586339</v>
      </c>
      <c r="G81" s="21">
        <f t="shared" si="10"/>
        <v>4.4962391705104472E-2</v>
      </c>
      <c r="H81" s="172">
        <v>586339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246176.66666666669</v>
      </c>
      <c r="F82" s="166">
        <v>301392</v>
      </c>
      <c r="G82" s="149">
        <f t="shared" si="10"/>
        <v>0.22429149797570841</v>
      </c>
      <c r="H82" s="166">
        <v>301392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0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225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30" t="s">
        <v>208</v>
      </c>
      <c r="E11" s="230"/>
      <c r="F11" s="188" t="s">
        <v>218</v>
      </c>
      <c r="H11" s="118"/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220</v>
      </c>
      <c r="F12" s="224" t="s">
        <v>230</v>
      </c>
      <c r="G12" s="207" t="s">
        <v>197</v>
      </c>
      <c r="H12" s="224" t="s">
        <v>222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9</v>
      </c>
      <c r="C15" s="141" t="s">
        <v>88</v>
      </c>
      <c r="D15" s="138" t="s">
        <v>161</v>
      </c>
      <c r="E15" s="159">
        <v>72828.675000000003</v>
      </c>
      <c r="F15" s="159">
        <v>112999.4</v>
      </c>
      <c r="G15" s="147">
        <f>(F15-E15)/E15</f>
        <v>0.55157841331041635</v>
      </c>
      <c r="H15" s="159">
        <v>125949.4</v>
      </c>
      <c r="I15" s="147">
        <f>(F15-H15)/H15</f>
        <v>-0.10281906861009263</v>
      </c>
    </row>
    <row r="16" spans="1:9" ht="16.5">
      <c r="A16" s="122"/>
      <c r="B16" s="155" t="s">
        <v>10</v>
      </c>
      <c r="C16" s="142" t="s">
        <v>90</v>
      </c>
      <c r="D16" s="138" t="s">
        <v>161</v>
      </c>
      <c r="E16" s="162">
        <v>93397.4</v>
      </c>
      <c r="F16" s="162">
        <v>83499.399999999994</v>
      </c>
      <c r="G16" s="147">
        <f>(F16-E16)/E16</f>
        <v>-0.10597725418480601</v>
      </c>
      <c r="H16" s="162">
        <v>89999.4</v>
      </c>
      <c r="I16" s="147">
        <f>(F16-H16)/H16</f>
        <v>-7.222270370691361E-2</v>
      </c>
    </row>
    <row r="17" spans="1:9" ht="16.5">
      <c r="A17" s="122"/>
      <c r="B17" s="155" t="s">
        <v>6</v>
      </c>
      <c r="C17" s="142" t="s">
        <v>86</v>
      </c>
      <c r="D17" s="138" t="s">
        <v>161</v>
      </c>
      <c r="E17" s="162">
        <v>56817.65</v>
      </c>
      <c r="F17" s="162">
        <v>72943.777777777781</v>
      </c>
      <c r="G17" s="147">
        <f>(F17-E17)/E17</f>
        <v>0.28382250546754006</v>
      </c>
      <c r="H17" s="162">
        <v>76471.555555555562</v>
      </c>
      <c r="I17" s="147">
        <f>(F17-H17)/H17</f>
        <v>-4.6131895083720349E-2</v>
      </c>
    </row>
    <row r="18" spans="1:9" ht="16.5">
      <c r="A18" s="122"/>
      <c r="B18" s="155" t="s">
        <v>17</v>
      </c>
      <c r="C18" s="142" t="s">
        <v>97</v>
      </c>
      <c r="D18" s="138" t="s">
        <v>161</v>
      </c>
      <c r="E18" s="162">
        <v>50567.933416666667</v>
      </c>
      <c r="F18" s="162">
        <v>39999.4</v>
      </c>
      <c r="G18" s="147">
        <f>(F18-E18)/E18</f>
        <v>-0.20899674363958456</v>
      </c>
      <c r="H18" s="162">
        <v>41649.4</v>
      </c>
      <c r="I18" s="147">
        <f>(F18-H18)/H18</f>
        <v>-3.9616417043222711E-2</v>
      </c>
    </row>
    <row r="19" spans="1:9" ht="16.5">
      <c r="A19" s="122"/>
      <c r="B19" s="155" t="s">
        <v>14</v>
      </c>
      <c r="C19" s="142" t="s">
        <v>94</v>
      </c>
      <c r="D19" s="138" t="s">
        <v>81</v>
      </c>
      <c r="E19" s="162">
        <v>34724.48055555555</v>
      </c>
      <c r="F19" s="162">
        <v>37943.777777777781</v>
      </c>
      <c r="G19" s="147">
        <f>(F19-E19)/E19</f>
        <v>9.2709730159150711E-2</v>
      </c>
      <c r="H19" s="162">
        <v>39399.4</v>
      </c>
      <c r="I19" s="147">
        <f>(F19-H19)/H19</f>
        <v>-3.6945289070955914E-2</v>
      </c>
    </row>
    <row r="20" spans="1:9" ht="16.5" customHeight="1">
      <c r="A20" s="122"/>
      <c r="B20" s="155" t="s">
        <v>7</v>
      </c>
      <c r="C20" s="142" t="s">
        <v>87</v>
      </c>
      <c r="D20" s="138" t="s">
        <v>161</v>
      </c>
      <c r="E20" s="162">
        <v>38830.75</v>
      </c>
      <c r="F20" s="162">
        <v>55199.4</v>
      </c>
      <c r="G20" s="147">
        <f>(F20-E20)/E20</f>
        <v>0.42153834267944867</v>
      </c>
      <c r="H20" s="162">
        <v>57232.7</v>
      </c>
      <c r="I20" s="147">
        <f>(F20-H20)/H20</f>
        <v>-3.5526892842727947E-2</v>
      </c>
    </row>
    <row r="21" spans="1:9" ht="16.5">
      <c r="A21" s="122"/>
      <c r="B21" s="155" t="s">
        <v>15</v>
      </c>
      <c r="C21" s="142" t="s">
        <v>95</v>
      </c>
      <c r="D21" s="138" t="s">
        <v>82</v>
      </c>
      <c r="E21" s="162">
        <v>69814.033333333326</v>
      </c>
      <c r="F21" s="162">
        <v>95499.4</v>
      </c>
      <c r="G21" s="147">
        <f>(F21-E21)/E21</f>
        <v>0.36791122701691786</v>
      </c>
      <c r="H21" s="162">
        <v>96332.700000000012</v>
      </c>
      <c r="I21" s="147">
        <f>(F21-H21)/H21</f>
        <v>-8.650229880404238E-3</v>
      </c>
    </row>
    <row r="22" spans="1:9" ht="16.5">
      <c r="A22" s="122"/>
      <c r="B22" s="155" t="s">
        <v>4</v>
      </c>
      <c r="C22" s="142" t="s">
        <v>84</v>
      </c>
      <c r="D22" s="140" t="s">
        <v>161</v>
      </c>
      <c r="E22" s="162">
        <v>84939.083249999996</v>
      </c>
      <c r="F22" s="162">
        <v>60116</v>
      </c>
      <c r="G22" s="147">
        <f>(F22-E22)/E22</f>
        <v>-0.29224571657947579</v>
      </c>
      <c r="H22" s="162">
        <v>60249.4</v>
      </c>
      <c r="I22" s="147">
        <f>(F22-H22)/H22</f>
        <v>-2.2141299332441725E-3</v>
      </c>
    </row>
    <row r="23" spans="1:9" ht="16.5">
      <c r="A23" s="122"/>
      <c r="B23" s="155" t="s">
        <v>16</v>
      </c>
      <c r="C23" s="142" t="s">
        <v>96</v>
      </c>
      <c r="D23" s="140" t="s">
        <v>81</v>
      </c>
      <c r="E23" s="162">
        <v>33471.677777777775</v>
      </c>
      <c r="F23" s="162">
        <v>40610.411111111112</v>
      </c>
      <c r="G23" s="147">
        <f>(F23-E23)/E23</f>
        <v>0.21327683006296216</v>
      </c>
      <c r="H23" s="162">
        <v>40638.222222222219</v>
      </c>
      <c r="I23" s="147">
        <f>(F23-H23)/H23</f>
        <v>-6.8435845837514571E-4</v>
      </c>
    </row>
    <row r="24" spans="1:9" ht="16.5">
      <c r="A24" s="122"/>
      <c r="B24" s="155" t="s">
        <v>11</v>
      </c>
      <c r="C24" s="142" t="s">
        <v>91</v>
      </c>
      <c r="D24" s="140" t="s">
        <v>81</v>
      </c>
      <c r="E24" s="162">
        <v>27527.241666666669</v>
      </c>
      <c r="F24" s="162">
        <v>29999.4</v>
      </c>
      <c r="G24" s="147">
        <f>(F24-E24)/E24</f>
        <v>8.9807702612169915E-2</v>
      </c>
      <c r="H24" s="162">
        <v>29999.4</v>
      </c>
      <c r="I24" s="147">
        <f>(F24-H24)/H24</f>
        <v>0</v>
      </c>
    </row>
    <row r="25" spans="1:9" ht="16.5">
      <c r="A25" s="122"/>
      <c r="B25" s="155" t="s">
        <v>12</v>
      </c>
      <c r="C25" s="142" t="s">
        <v>92</v>
      </c>
      <c r="D25" s="140" t="s">
        <v>81</v>
      </c>
      <c r="E25" s="162">
        <v>33416.113888888882</v>
      </c>
      <c r="F25" s="162">
        <v>38693.777777777781</v>
      </c>
      <c r="G25" s="147">
        <f>(F25-E25)/E25</f>
        <v>0.15793769157112442</v>
      </c>
      <c r="H25" s="162">
        <v>37916</v>
      </c>
      <c r="I25" s="147">
        <f>(F25-H25)/H25</f>
        <v>2.051318118413812E-2</v>
      </c>
    </row>
    <row r="26" spans="1:9" ht="16.5">
      <c r="A26" s="122"/>
      <c r="B26" s="155" t="s">
        <v>19</v>
      </c>
      <c r="C26" s="142" t="s">
        <v>99</v>
      </c>
      <c r="D26" s="140" t="s">
        <v>161</v>
      </c>
      <c r="E26" s="162">
        <v>58843.275000000001</v>
      </c>
      <c r="F26" s="162">
        <v>46699.4</v>
      </c>
      <c r="G26" s="147">
        <f>(F26-E26)/E26</f>
        <v>-0.20637659953495111</v>
      </c>
      <c r="H26" s="162">
        <v>45349.4</v>
      </c>
      <c r="I26" s="147">
        <f>(F26-H26)/H26</f>
        <v>2.976886133002862E-2</v>
      </c>
    </row>
    <row r="27" spans="1:9" ht="16.5">
      <c r="A27" s="122"/>
      <c r="B27" s="155" t="s">
        <v>18</v>
      </c>
      <c r="C27" s="142" t="s">
        <v>98</v>
      </c>
      <c r="D27" s="140" t="s">
        <v>83</v>
      </c>
      <c r="E27" s="162">
        <v>89598.94642857142</v>
      </c>
      <c r="F27" s="162">
        <v>103208.33333333334</v>
      </c>
      <c r="G27" s="147">
        <f>(F27-E27)/E27</f>
        <v>0.15189226488964769</v>
      </c>
      <c r="H27" s="162">
        <v>99874.933333333334</v>
      </c>
      <c r="I27" s="147">
        <f>(F27-H27)/H27</f>
        <v>3.3375741927904587E-2</v>
      </c>
    </row>
    <row r="28" spans="1:9" ht="17.25" thickBot="1">
      <c r="A28" s="36"/>
      <c r="B28" s="155" t="s">
        <v>13</v>
      </c>
      <c r="C28" s="142" t="s">
        <v>93</v>
      </c>
      <c r="D28" s="140" t="s">
        <v>81</v>
      </c>
      <c r="E28" s="162">
        <v>33943.908333333333</v>
      </c>
      <c r="F28" s="162">
        <v>41416</v>
      </c>
      <c r="G28" s="147">
        <f>(F28-E28)/E28</f>
        <v>0.22013056343688572</v>
      </c>
      <c r="H28" s="162">
        <v>39860.444444444445</v>
      </c>
      <c r="I28" s="147">
        <f>(F28-H28)/H28</f>
        <v>3.9025042927547202E-2</v>
      </c>
    </row>
    <row r="29" spans="1:9" ht="16.5">
      <c r="A29" s="122"/>
      <c r="B29" s="155" t="s">
        <v>5</v>
      </c>
      <c r="C29" s="142" t="s">
        <v>85</v>
      </c>
      <c r="D29" s="140" t="s">
        <v>161</v>
      </c>
      <c r="E29" s="162">
        <v>74207.780388888888</v>
      </c>
      <c r="F29" s="162">
        <v>82610.444444444438</v>
      </c>
      <c r="G29" s="147">
        <f>(F29-E29)/E29</f>
        <v>0.11323157776072869</v>
      </c>
      <c r="H29" s="162">
        <v>78554.85555555555</v>
      </c>
      <c r="I29" s="147">
        <f>(F29-H29)/H29</f>
        <v>5.1627475605511043E-2</v>
      </c>
    </row>
    <row r="30" spans="1:9" ht="17.25" thickBot="1">
      <c r="A30" s="36"/>
      <c r="B30" s="156" t="s">
        <v>8</v>
      </c>
      <c r="C30" s="143" t="s">
        <v>89</v>
      </c>
      <c r="D30" s="139" t="s">
        <v>161</v>
      </c>
      <c r="E30" s="165">
        <v>105442.05624999999</v>
      </c>
      <c r="F30" s="165">
        <v>163943.7111111111</v>
      </c>
      <c r="G30" s="149">
        <f>(F30-E30)/E30</f>
        <v>0.55482278079256553</v>
      </c>
      <c r="H30" s="165">
        <v>136915.85</v>
      </c>
      <c r="I30" s="149">
        <f>(F30-H30)/H30</f>
        <v>0.19740491046954092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958371.00528968265</v>
      </c>
      <c r="F31" s="93">
        <f>SUM(F15:F30)</f>
        <v>1105382.0333333334</v>
      </c>
      <c r="G31" s="94">
        <f t="shared" ref="G31" si="0">(F31-E31)/E31</f>
        <v>0.15339678186446637</v>
      </c>
      <c r="H31" s="93">
        <f>SUM(H15:H30)</f>
        <v>1096393.0611111114</v>
      </c>
      <c r="I31" s="97">
        <f t="shared" ref="I31" si="1">(F31-H31)/H31</f>
        <v>8.1986766799785945E-3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26</v>
      </c>
      <c r="C33" s="144" t="s">
        <v>100</v>
      </c>
      <c r="D33" s="146" t="s">
        <v>161</v>
      </c>
      <c r="E33" s="168">
        <v>135443.34097222221</v>
      </c>
      <c r="F33" s="168">
        <v>157041.47500000001</v>
      </c>
      <c r="G33" s="147">
        <f>(F33-E33)/E33</f>
        <v>0.15946250197864884</v>
      </c>
      <c r="H33" s="168">
        <v>170357</v>
      </c>
      <c r="I33" s="147">
        <f>(F33-H33)/H33</f>
        <v>-7.8162476446521092E-2</v>
      </c>
    </row>
    <row r="34" spans="1:9" ht="16.5">
      <c r="A34" s="35"/>
      <c r="B34" s="155" t="s">
        <v>27</v>
      </c>
      <c r="C34" s="142" t="s">
        <v>101</v>
      </c>
      <c r="D34" s="138" t="s">
        <v>161</v>
      </c>
      <c r="E34" s="162">
        <v>133075.30208333331</v>
      </c>
      <c r="F34" s="162">
        <v>151103.97500000001</v>
      </c>
      <c r="G34" s="147">
        <f>(F34-E34)/E34</f>
        <v>0.13547722706183996</v>
      </c>
      <c r="H34" s="162">
        <v>159999.85714285716</v>
      </c>
      <c r="I34" s="147">
        <f>(F34-H34)/H34</f>
        <v>-5.5599313035100989E-2</v>
      </c>
    </row>
    <row r="35" spans="1:9" ht="16.5">
      <c r="A35" s="35"/>
      <c r="B35" s="157" t="s">
        <v>29</v>
      </c>
      <c r="C35" s="142" t="s">
        <v>103</v>
      </c>
      <c r="D35" s="138" t="s">
        <v>161</v>
      </c>
      <c r="E35" s="162">
        <v>93645.833333333343</v>
      </c>
      <c r="F35" s="162">
        <v>127250</v>
      </c>
      <c r="G35" s="147">
        <f>(F35-E35)/E35</f>
        <v>0.35884315906562836</v>
      </c>
      <c r="H35" s="162">
        <v>132000</v>
      </c>
      <c r="I35" s="147">
        <f>(F35-H35)/H35</f>
        <v>-3.5984848484848488E-2</v>
      </c>
    </row>
    <row r="36" spans="1:9" ht="16.5">
      <c r="A36" s="35"/>
      <c r="B36" s="155" t="s">
        <v>28</v>
      </c>
      <c r="C36" s="142" t="s">
        <v>102</v>
      </c>
      <c r="D36" s="138" t="s">
        <v>161</v>
      </c>
      <c r="E36" s="162">
        <v>86674.225000000006</v>
      </c>
      <c r="F36" s="162">
        <v>143915.76666666666</v>
      </c>
      <c r="G36" s="147">
        <f>(F36-E36)/E36</f>
        <v>0.66042173052792397</v>
      </c>
      <c r="H36" s="162">
        <v>136373.75</v>
      </c>
      <c r="I36" s="147">
        <f>(F36-H36)/H36</f>
        <v>5.53040205073679E-2</v>
      </c>
    </row>
    <row r="37" spans="1:9" ht="17.25" thickBot="1">
      <c r="A37" s="36"/>
      <c r="B37" s="157" t="s">
        <v>30</v>
      </c>
      <c r="C37" s="142" t="s">
        <v>104</v>
      </c>
      <c r="D37" s="150" t="s">
        <v>161</v>
      </c>
      <c r="E37" s="165">
        <v>159201.57500000001</v>
      </c>
      <c r="F37" s="165">
        <v>229582.7</v>
      </c>
      <c r="G37" s="149">
        <f>(F37-E37)/E37</f>
        <v>0.44208812004529474</v>
      </c>
      <c r="H37" s="165">
        <v>191749.4</v>
      </c>
      <c r="I37" s="149">
        <f>(F37-H37)/H37</f>
        <v>0.19730596288697655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608040.27638888895</v>
      </c>
      <c r="F38" s="95">
        <f>SUM(F33:F37)</f>
        <v>808893.91666666674</v>
      </c>
      <c r="G38" s="96">
        <f t="shared" ref="G38" si="2">(F38-E38)/E38</f>
        <v>0.33032949966840075</v>
      </c>
      <c r="H38" s="95">
        <f>SUM(H33:H37)</f>
        <v>790480.00714285718</v>
      </c>
      <c r="I38" s="97">
        <f t="shared" ref="I38" si="3">(F38-H38)/H38</f>
        <v>2.329459234568821E-2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31</v>
      </c>
      <c r="C40" s="142" t="s">
        <v>105</v>
      </c>
      <c r="D40" s="146" t="s">
        <v>161</v>
      </c>
      <c r="E40" s="162">
        <v>1903304.5</v>
      </c>
      <c r="F40" s="162">
        <v>1883295.25</v>
      </c>
      <c r="G40" s="147">
        <f>(F40-E40)/E40</f>
        <v>-1.0512900064072775E-2</v>
      </c>
      <c r="H40" s="162">
        <v>1885893.45</v>
      </c>
      <c r="I40" s="147">
        <f>(F40-H40)/H40</f>
        <v>-1.3777024359461843E-3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560101.75</v>
      </c>
      <c r="F41" s="162">
        <v>721546.8</v>
      </c>
      <c r="G41" s="147">
        <f>(F41-E41)/E41</f>
        <v>0.28824235953556659</v>
      </c>
      <c r="H41" s="162">
        <v>721546.8</v>
      </c>
      <c r="I41" s="147">
        <f>(F41-H41)/H41</f>
        <v>0</v>
      </c>
    </row>
    <row r="42" spans="1:9" ht="16.5">
      <c r="A42" s="35"/>
      <c r="B42" s="157" t="s">
        <v>34</v>
      </c>
      <c r="C42" s="142" t="s">
        <v>154</v>
      </c>
      <c r="D42" s="138" t="s">
        <v>161</v>
      </c>
      <c r="E42" s="170">
        <v>373413.625</v>
      </c>
      <c r="F42" s="170">
        <v>378175.2</v>
      </c>
      <c r="G42" s="147">
        <f>(F42-E42)/E42</f>
        <v>1.2751476328695858E-2</v>
      </c>
      <c r="H42" s="170">
        <v>378175.2</v>
      </c>
      <c r="I42" s="147">
        <f>(F42-H42)/H42</f>
        <v>0</v>
      </c>
    </row>
    <row r="43" spans="1:9" ht="16.5">
      <c r="A43" s="35"/>
      <c r="B43" s="155" t="s">
        <v>35</v>
      </c>
      <c r="C43" s="142" t="s">
        <v>152</v>
      </c>
      <c r="D43" s="138" t="s">
        <v>161</v>
      </c>
      <c r="E43" s="163">
        <v>213037.5</v>
      </c>
      <c r="F43" s="163">
        <v>188370</v>
      </c>
      <c r="G43" s="147">
        <f>(F43-E43)/E43</f>
        <v>-0.11578947368421053</v>
      </c>
      <c r="H43" s="163">
        <v>188370</v>
      </c>
      <c r="I43" s="147">
        <f>(F43-H43)/H43</f>
        <v>0</v>
      </c>
    </row>
    <row r="44" spans="1:9" ht="16.5">
      <c r="A44" s="35"/>
      <c r="B44" s="155" t="s">
        <v>36</v>
      </c>
      <c r="C44" s="142" t="s">
        <v>153</v>
      </c>
      <c r="D44" s="138" t="s">
        <v>161</v>
      </c>
      <c r="E44" s="163">
        <v>1036035</v>
      </c>
      <c r="F44" s="163">
        <v>987238.2</v>
      </c>
      <c r="G44" s="147">
        <f>(F44-E44)/E44</f>
        <v>-4.7099567099567141E-2</v>
      </c>
      <c r="H44" s="163">
        <v>984547.2</v>
      </c>
      <c r="I44" s="147">
        <f>(F44-H44)/H44</f>
        <v>2.7332361516034989E-3</v>
      </c>
    </row>
    <row r="45" spans="1:9" ht="16.5" customHeight="1" thickBot="1">
      <c r="A45" s="36"/>
      <c r="B45" s="155" t="s">
        <v>32</v>
      </c>
      <c r="C45" s="142" t="s">
        <v>106</v>
      </c>
      <c r="D45" s="138" t="s">
        <v>161</v>
      </c>
      <c r="E45" s="166">
        <v>1020530.90625</v>
      </c>
      <c r="F45" s="166">
        <v>1159673.1000000001</v>
      </c>
      <c r="G45" s="153">
        <f>(F45-E45)/E45</f>
        <v>0.13634294943725531</v>
      </c>
      <c r="H45" s="166">
        <v>1138274.6666666667</v>
      </c>
      <c r="I45" s="153">
        <f>(F45-H45)/H45</f>
        <v>1.879900691807251E-2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5106423.28125</v>
      </c>
      <c r="F46" s="77">
        <f>SUM(F40:F45)</f>
        <v>5318298.5500000007</v>
      </c>
      <c r="G46" s="96">
        <f t="shared" ref="G46" si="4">(F46-E46)/E46</f>
        <v>4.1491912652046319E-2</v>
      </c>
      <c r="H46" s="95">
        <f>SUM(H40:H45)</f>
        <v>5296807.3166666673</v>
      </c>
      <c r="I46" s="97">
        <f t="shared" ref="I46" si="5">(F46-H46)/H46</f>
        <v>4.0573938315086834E-3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48</v>
      </c>
      <c r="C48" s="142" t="s">
        <v>157</v>
      </c>
      <c r="D48" s="146" t="s">
        <v>114</v>
      </c>
      <c r="E48" s="160">
        <v>1297389.03125</v>
      </c>
      <c r="F48" s="160">
        <v>1289549.625</v>
      </c>
      <c r="G48" s="147">
        <f>(F48-E48)/E48</f>
        <v>-6.0424483799180412E-3</v>
      </c>
      <c r="H48" s="160">
        <v>1395619.875</v>
      </c>
      <c r="I48" s="147">
        <f>(F48-H48)/H48</f>
        <v>-7.60022495380413E-2</v>
      </c>
    </row>
    <row r="49" spans="1:9" ht="16.5">
      <c r="A49" s="35"/>
      <c r="B49" s="155" t="s">
        <v>46</v>
      </c>
      <c r="C49" s="142" t="s">
        <v>111</v>
      </c>
      <c r="D49" s="140" t="s">
        <v>110</v>
      </c>
      <c r="E49" s="163">
        <v>314533.05</v>
      </c>
      <c r="F49" s="163">
        <v>318345.3</v>
      </c>
      <c r="G49" s="147">
        <f>(F49-E49)/E49</f>
        <v>1.212034792528162E-2</v>
      </c>
      <c r="H49" s="163">
        <v>318833.66666666669</v>
      </c>
      <c r="I49" s="147">
        <f>(F49-H49)/H49</f>
        <v>-1.5317286652079746E-3</v>
      </c>
    </row>
    <row r="50" spans="1:9" ht="16.5">
      <c r="A50" s="35"/>
      <c r="B50" s="155" t="s">
        <v>47</v>
      </c>
      <c r="C50" s="142" t="s">
        <v>113</v>
      </c>
      <c r="D50" s="138" t="s">
        <v>114</v>
      </c>
      <c r="E50" s="163">
        <v>990175.875</v>
      </c>
      <c r="F50" s="163">
        <v>1091200.5</v>
      </c>
      <c r="G50" s="147">
        <f>(F50-E50)/E50</f>
        <v>0.10202695051523043</v>
      </c>
      <c r="H50" s="163">
        <v>1091200.5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144884.1875</v>
      </c>
      <c r="F51" s="163">
        <v>166169.25</v>
      </c>
      <c r="G51" s="147">
        <f>(F51-E51)/E51</f>
        <v>0.14691087321037019</v>
      </c>
      <c r="H51" s="163">
        <v>166169.25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1767538.5</v>
      </c>
      <c r="F52" s="163">
        <v>1759465.5</v>
      </c>
      <c r="G52" s="147">
        <f>(F52-E52)/E52</f>
        <v>-4.5673686881502161E-3</v>
      </c>
      <c r="H52" s="163">
        <v>1759465.5</v>
      </c>
      <c r="I52" s="147">
        <f>(F52-H52)/H52</f>
        <v>0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404964.35416666669</v>
      </c>
      <c r="F53" s="166">
        <v>398155.875</v>
      </c>
      <c r="G53" s="153">
        <f>(F53-E53)/E53</f>
        <v>-1.6812539416406501E-2</v>
      </c>
      <c r="H53" s="166">
        <v>388288.875</v>
      </c>
      <c r="I53" s="153">
        <f>(F53-H53)/H53</f>
        <v>2.5411492925209354E-2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4919484.9979166668</v>
      </c>
      <c r="F54" s="77">
        <f>SUM(F48:F53)</f>
        <v>5022886.05</v>
      </c>
      <c r="G54" s="96">
        <f t="shared" ref="G54" si="6">(F54-E54)/E54</f>
        <v>2.1018674135020621E-2</v>
      </c>
      <c r="H54" s="77">
        <f>SUM(H48:H53)</f>
        <v>5119577.666666667</v>
      </c>
      <c r="I54" s="97">
        <f t="shared" ref="I54" si="7">(F54-H54)/H54</f>
        <v>-1.8886639282029414E-2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153611.25</v>
      </c>
      <c r="F56" s="124">
        <v>151817.25</v>
      </c>
      <c r="G56" s="148">
        <f>(F56-E56)/E56</f>
        <v>-1.167883211678832E-2</v>
      </c>
      <c r="H56" s="124">
        <v>165048</v>
      </c>
      <c r="I56" s="148">
        <f>(F56-H56)/H56</f>
        <v>-8.0163043478260865E-2</v>
      </c>
    </row>
    <row r="57" spans="1:9" ht="16.5">
      <c r="A57" s="102"/>
      <c r="B57" s="177" t="s">
        <v>42</v>
      </c>
      <c r="C57" s="142" t="s">
        <v>198</v>
      </c>
      <c r="D57" s="138" t="s">
        <v>114</v>
      </c>
      <c r="E57" s="163">
        <v>110256.25</v>
      </c>
      <c r="F57" s="174">
        <v>107415.75</v>
      </c>
      <c r="G57" s="147">
        <f>(F57-E57)/E57</f>
        <v>-2.5762711864406779E-2</v>
      </c>
      <c r="H57" s="174">
        <v>109097.625</v>
      </c>
      <c r="I57" s="147">
        <f>(F57-H57)/H57</f>
        <v>-1.5416238437821172E-2</v>
      </c>
    </row>
    <row r="58" spans="1:9" ht="16.5">
      <c r="A58" s="102"/>
      <c r="B58" s="177" t="s">
        <v>39</v>
      </c>
      <c r="C58" s="142" t="s">
        <v>116</v>
      </c>
      <c r="D58" s="138" t="s">
        <v>114</v>
      </c>
      <c r="E58" s="163">
        <v>189042.75</v>
      </c>
      <c r="F58" s="174">
        <v>209898</v>
      </c>
      <c r="G58" s="147">
        <f>(F58-E58)/E58</f>
        <v>0.1103202846975089</v>
      </c>
      <c r="H58" s="174">
        <v>209898</v>
      </c>
      <c r="I58" s="147">
        <f>(F58-H58)/H58</f>
        <v>0</v>
      </c>
    </row>
    <row r="59" spans="1:9" ht="16.5">
      <c r="A59" s="102"/>
      <c r="B59" s="177" t="s">
        <v>40</v>
      </c>
      <c r="C59" s="142" t="s">
        <v>117</v>
      </c>
      <c r="D59" s="138" t="s">
        <v>114</v>
      </c>
      <c r="E59" s="163">
        <v>140290.79999999999</v>
      </c>
      <c r="F59" s="174">
        <v>146211</v>
      </c>
      <c r="G59" s="147">
        <f>(F59-E59)/E59</f>
        <v>4.2199488491048681E-2</v>
      </c>
      <c r="H59" s="174">
        <v>146211</v>
      </c>
      <c r="I59" s="147">
        <f>(F59-H59)/H59</f>
        <v>0</v>
      </c>
    </row>
    <row r="60" spans="1:9" s="118" customFormat="1" ht="16.5">
      <c r="A60" s="128"/>
      <c r="B60" s="177" t="s">
        <v>41</v>
      </c>
      <c r="C60" s="142" t="s">
        <v>118</v>
      </c>
      <c r="D60" s="138" t="s">
        <v>114</v>
      </c>
      <c r="E60" s="163">
        <v>189536.09999999998</v>
      </c>
      <c r="F60" s="179">
        <v>182629.2</v>
      </c>
      <c r="G60" s="147">
        <f>(F60-E60)/E60</f>
        <v>-3.6441079034547859E-2</v>
      </c>
      <c r="H60" s="179">
        <v>182629.2</v>
      </c>
      <c r="I60" s="147">
        <f>(F60-H60)/H60</f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148005</v>
      </c>
      <c r="F61" s="166">
        <v>171999.75</v>
      </c>
      <c r="G61" s="152">
        <f>(F61-E61)/E61</f>
        <v>0.16212121212121211</v>
      </c>
      <c r="H61" s="166">
        <v>171999.75</v>
      </c>
      <c r="I61" s="152">
        <f>(F61-H61)/H61</f>
        <v>0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186127.5</v>
      </c>
      <c r="F62" s="173">
        <v>228017.4</v>
      </c>
      <c r="G62" s="147">
        <f>(F62-E62)/E62</f>
        <v>0.22506024096385538</v>
      </c>
      <c r="H62" s="173">
        <v>228017.4</v>
      </c>
      <c r="I62" s="147">
        <f>(F62-H62)/H62</f>
        <v>0</v>
      </c>
    </row>
    <row r="63" spans="1:9" s="118" customFormat="1" ht="16.5">
      <c r="A63" s="128"/>
      <c r="B63" s="177" t="s">
        <v>56</v>
      </c>
      <c r="C63" s="142" t="s">
        <v>123</v>
      </c>
      <c r="D63" s="140" t="s">
        <v>120</v>
      </c>
      <c r="E63" s="163">
        <v>944840</v>
      </c>
      <c r="F63" s="174">
        <v>1444170</v>
      </c>
      <c r="G63" s="147">
        <f>(F63-E63)/E63</f>
        <v>0.52848101265822789</v>
      </c>
      <c r="H63" s="174">
        <v>1444170</v>
      </c>
      <c r="I63" s="147">
        <f>(F63-H63)/H63</f>
        <v>0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180717.46875</v>
      </c>
      <c r="F64" s="175">
        <v>220918.28571428571</v>
      </c>
      <c r="G64" s="152">
        <f>(F64-E64)/E64</f>
        <v>0.22245119546189809</v>
      </c>
      <c r="H64" s="175">
        <v>218868</v>
      </c>
      <c r="I64" s="152">
        <f>(F64-H64)/H64</f>
        <v>9.3676814988290207E-3</v>
      </c>
    </row>
    <row r="65" spans="1:9" ht="15.75" customHeight="1" thickBot="1">
      <c r="A65" s="217" t="s">
        <v>192</v>
      </c>
      <c r="B65" s="228"/>
      <c r="C65" s="228"/>
      <c r="D65" s="229"/>
      <c r="E65" s="92">
        <f>SUM(E56:E64)</f>
        <v>2242427.1187499999</v>
      </c>
      <c r="F65" s="92">
        <f>SUM(F56:F64)</f>
        <v>2863076.6357142855</v>
      </c>
      <c r="G65" s="94">
        <f t="shared" ref="G65" si="8">(F65-E65)/E65</f>
        <v>0.27677578092716582</v>
      </c>
      <c r="H65" s="92">
        <f>SUM(H56:H64)</f>
        <v>2875938.9749999996</v>
      </c>
      <c r="I65" s="131">
        <f t="shared" ref="I65" si="9">(F65-H65)/H65</f>
        <v>-4.4723964581738348E-3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64</v>
      </c>
      <c r="C67" s="142" t="s">
        <v>133</v>
      </c>
      <c r="D67" s="146" t="s">
        <v>127</v>
      </c>
      <c r="E67" s="160">
        <v>219989.25</v>
      </c>
      <c r="F67" s="168">
        <v>224250</v>
      </c>
      <c r="G67" s="147">
        <f>(F67-E67)/E67</f>
        <v>1.9367991845056064E-2</v>
      </c>
      <c r="H67" s="168">
        <v>230529</v>
      </c>
      <c r="I67" s="147">
        <f>(F67-H67)/H67</f>
        <v>-2.7237354085603113E-2</v>
      </c>
    </row>
    <row r="68" spans="1:9" ht="16.5">
      <c r="A68" s="35"/>
      <c r="B68" s="155" t="s">
        <v>63</v>
      </c>
      <c r="C68" s="142" t="s">
        <v>132</v>
      </c>
      <c r="D68" s="140" t="s">
        <v>126</v>
      </c>
      <c r="E68" s="163">
        <v>292141.6875</v>
      </c>
      <c r="F68" s="162">
        <v>287712.75</v>
      </c>
      <c r="G68" s="147">
        <f>(F68-E68)/E68</f>
        <v>-1.5160237958165419E-2</v>
      </c>
      <c r="H68" s="162">
        <v>291637.125</v>
      </c>
      <c r="I68" s="147">
        <f>(F68-H68)/H68</f>
        <v>-1.3456362937331795E-2</v>
      </c>
    </row>
    <row r="69" spans="1:9" ht="16.5">
      <c r="A69" s="35"/>
      <c r="B69" s="155" t="s">
        <v>59</v>
      </c>
      <c r="C69" s="142" t="s">
        <v>128</v>
      </c>
      <c r="D69" s="140" t="s">
        <v>124</v>
      </c>
      <c r="E69" s="163">
        <v>449319.13541666669</v>
      </c>
      <c r="F69" s="162">
        <v>495656.57142857142</v>
      </c>
      <c r="G69" s="147">
        <f>(F69-E69)/E69</f>
        <v>0.10312811620839314</v>
      </c>
      <c r="H69" s="162">
        <v>495656.57142857142</v>
      </c>
      <c r="I69" s="147">
        <f>(F69-H69)/H69</f>
        <v>0</v>
      </c>
    </row>
    <row r="70" spans="1:9" ht="16.5">
      <c r="A70" s="35"/>
      <c r="B70" s="155" t="s">
        <v>60</v>
      </c>
      <c r="C70" s="142" t="s">
        <v>129</v>
      </c>
      <c r="D70" s="140" t="s">
        <v>206</v>
      </c>
      <c r="E70" s="163">
        <v>2941150.875</v>
      </c>
      <c r="F70" s="162">
        <v>3145779</v>
      </c>
      <c r="G70" s="147">
        <f>(F70-E70)/E70</f>
        <v>6.9574167969196757E-2</v>
      </c>
      <c r="H70" s="162">
        <v>3145779</v>
      </c>
      <c r="I70" s="147">
        <f>(F70-H70)/H70</f>
        <v>0</v>
      </c>
    </row>
    <row r="71" spans="1:9" ht="16.5">
      <c r="A71" s="35"/>
      <c r="B71" s="155" t="s">
        <v>61</v>
      </c>
      <c r="C71" s="142" t="s">
        <v>130</v>
      </c>
      <c r="D71" s="140" t="s">
        <v>207</v>
      </c>
      <c r="E71" s="163">
        <v>829240.45982142864</v>
      </c>
      <c r="F71" s="162">
        <v>824741.66666666663</v>
      </c>
      <c r="G71" s="147">
        <f>(F71-E71)/E71</f>
        <v>-5.42519736160823E-3</v>
      </c>
      <c r="H71" s="162">
        <v>824741.66666666663</v>
      </c>
      <c r="I71" s="147">
        <f>(F71-H71)/H71</f>
        <v>0</v>
      </c>
    </row>
    <row r="72" spans="1:9" ht="16.5" customHeight="1" thickBot="1">
      <c r="A72" s="35"/>
      <c r="B72" s="155" t="s">
        <v>62</v>
      </c>
      <c r="C72" s="142" t="s">
        <v>131</v>
      </c>
      <c r="D72" s="139" t="s">
        <v>125</v>
      </c>
      <c r="E72" s="166">
        <v>600840.5</v>
      </c>
      <c r="F72" s="171">
        <v>585292.5</v>
      </c>
      <c r="G72" s="153">
        <f>(F72-E72)/E72</f>
        <v>-2.5877083851704404E-2</v>
      </c>
      <c r="H72" s="171">
        <v>585292.5</v>
      </c>
      <c r="I72" s="153">
        <f>(F72-H72)/H72</f>
        <v>0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5332681.9077380951</v>
      </c>
      <c r="F73" s="77">
        <f>SUM(F67:F72)</f>
        <v>5563432.4880952379</v>
      </c>
      <c r="G73" s="96">
        <f t="shared" ref="G73" si="10">(F73-E73)/E73</f>
        <v>4.3271019038714359E-2</v>
      </c>
      <c r="H73" s="77">
        <f>SUM(H67:H72)</f>
        <v>5573635.8630952379</v>
      </c>
      <c r="I73" s="97">
        <f t="shared" ref="I73" si="11">(F73-H73)/H73</f>
        <v>-1.8306497321720805E-3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67</v>
      </c>
      <c r="C75" s="144" t="s">
        <v>139</v>
      </c>
      <c r="D75" s="146" t="s">
        <v>135</v>
      </c>
      <c r="E75" s="160">
        <v>205028.57142857142</v>
      </c>
      <c r="F75" s="160">
        <v>207975.85714285719</v>
      </c>
      <c r="G75" s="147">
        <f>(F75-E75)/E75</f>
        <v>1.4375000000000264E-2</v>
      </c>
      <c r="H75" s="160">
        <v>207975.85714285719</v>
      </c>
      <c r="I75" s="147">
        <f>(F75-H75)/H75</f>
        <v>0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97829.0625</v>
      </c>
      <c r="F76" s="163">
        <v>98311.200000000012</v>
      </c>
      <c r="G76" s="147">
        <f>(F76-E76)/E76</f>
        <v>4.9283667621777697E-3</v>
      </c>
      <c r="H76" s="163">
        <v>98311.200000000012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134026.75</v>
      </c>
      <c r="F77" s="163">
        <v>149350.5</v>
      </c>
      <c r="G77" s="147">
        <f>(F77-E77)/E77</f>
        <v>0.11433351924149471</v>
      </c>
      <c r="H77" s="163">
        <v>149350.5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129706.2</v>
      </c>
      <c r="F78" s="163">
        <v>132217.79999999999</v>
      </c>
      <c r="G78" s="147">
        <f>(F78-E78)/E78</f>
        <v>1.9363762102351249E-2</v>
      </c>
      <c r="H78" s="163">
        <v>132217.79999999999</v>
      </c>
      <c r="I78" s="147">
        <f>(F78-H78)/H78</f>
        <v>0</v>
      </c>
    </row>
    <row r="79" spans="1:9" ht="16.5" customHeight="1" thickBot="1">
      <c r="A79" s="36"/>
      <c r="B79" s="155" t="s">
        <v>68</v>
      </c>
      <c r="C79" s="142" t="s">
        <v>138</v>
      </c>
      <c r="D79" s="139" t="s">
        <v>134</v>
      </c>
      <c r="E79" s="166">
        <v>312791.37500000006</v>
      </c>
      <c r="F79" s="166">
        <v>317089.5</v>
      </c>
      <c r="G79" s="147">
        <f>(F79-E79)/E79</f>
        <v>1.3741187716572879E-2</v>
      </c>
      <c r="H79" s="166">
        <v>315116.09999999998</v>
      </c>
      <c r="I79" s="147">
        <f>(F79-H79)/H79</f>
        <v>6.2624537432394711E-3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879381.95892857155</v>
      </c>
      <c r="F80" s="77">
        <f>SUM(F75:F79)</f>
        <v>904944.85714285728</v>
      </c>
      <c r="G80" s="96">
        <f t="shared" ref="G80" si="12">(F80-E80)/E80</f>
        <v>2.9069163808444806E-2</v>
      </c>
      <c r="H80" s="77">
        <f>SUM(H75:H79)</f>
        <v>902971.45714285725</v>
      </c>
      <c r="I80" s="97">
        <f t="shared" ref="I80" si="13">(F80-H80)/H80</f>
        <v>2.185451139556691E-3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76</v>
      </c>
      <c r="C82" s="142" t="s">
        <v>143</v>
      </c>
      <c r="D82" s="146" t="s">
        <v>161</v>
      </c>
      <c r="E82" s="160">
        <v>93820.59375</v>
      </c>
      <c r="F82" s="231">
        <v>89700</v>
      </c>
      <c r="G82" s="148">
        <f>(F82-E82)/E82</f>
        <v>-4.3919928293994624E-2</v>
      </c>
      <c r="H82" s="231">
        <v>98333.625</v>
      </c>
      <c r="I82" s="148">
        <f>(F82-H82)/H82</f>
        <v>-8.7799315849486886E-2</v>
      </c>
    </row>
    <row r="83" spans="1:11" ht="16.5">
      <c r="A83" s="35"/>
      <c r="B83" s="155" t="s">
        <v>77</v>
      </c>
      <c r="C83" s="142" t="s">
        <v>146</v>
      </c>
      <c r="D83" s="138" t="s">
        <v>162</v>
      </c>
      <c r="E83" s="163">
        <v>96776.333333333343</v>
      </c>
      <c r="F83" s="163">
        <v>90933.375</v>
      </c>
      <c r="G83" s="147">
        <f>(F83-E83)/E83</f>
        <v>-6.0375901132852822E-2</v>
      </c>
      <c r="H83" s="163">
        <v>91045.5</v>
      </c>
      <c r="I83" s="147">
        <f>(F83-H83)/H83</f>
        <v>-1.2315270935960591E-3</v>
      </c>
    </row>
    <row r="84" spans="1:11" ht="16.5">
      <c r="A84" s="35"/>
      <c r="B84" s="155" t="s">
        <v>74</v>
      </c>
      <c r="C84" s="142" t="s">
        <v>144</v>
      </c>
      <c r="D84" s="140" t="s">
        <v>142</v>
      </c>
      <c r="E84" s="163">
        <v>69966</v>
      </c>
      <c r="F84" s="163">
        <v>70606.71428571429</v>
      </c>
      <c r="G84" s="147">
        <f>(F84-E84)/E84</f>
        <v>9.1575091575092169E-3</v>
      </c>
      <c r="H84" s="163">
        <v>70606.71428571429</v>
      </c>
      <c r="I84" s="147">
        <f>(F84-H84)/H84</f>
        <v>0</v>
      </c>
    </row>
    <row r="85" spans="1:11" ht="16.5">
      <c r="A85" s="35"/>
      <c r="B85" s="155" t="s">
        <v>75</v>
      </c>
      <c r="C85" s="142" t="s">
        <v>148</v>
      </c>
      <c r="D85" s="140" t="s">
        <v>145</v>
      </c>
      <c r="E85" s="163">
        <v>50103.857142857145</v>
      </c>
      <c r="F85" s="163">
        <v>59330.142857142855</v>
      </c>
      <c r="G85" s="147">
        <f>(F85-E85)/E85</f>
        <v>0.18414322250639378</v>
      </c>
      <c r="H85" s="163">
        <v>59330.142857142855</v>
      </c>
      <c r="I85" s="147">
        <f>(F85-H85)/H85</f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140791.625</v>
      </c>
      <c r="F86" s="172">
        <v>142722.66666666666</v>
      </c>
      <c r="G86" s="147">
        <f>(F86-E86)/E86</f>
        <v>1.3715600389346006E-2</v>
      </c>
      <c r="H86" s="172">
        <v>142722.66666666666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561110.14583333337</v>
      </c>
      <c r="F87" s="172">
        <v>586339</v>
      </c>
      <c r="G87" s="147">
        <f>(F87-E87)/E87</f>
        <v>4.4962391705104472E-2</v>
      </c>
      <c r="H87" s="172">
        <v>586339</v>
      </c>
      <c r="I87" s="147">
        <f>(F87-H87)/H87</f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246176.66666666669</v>
      </c>
      <c r="F88" s="166">
        <v>301392</v>
      </c>
      <c r="G88" s="149">
        <f>(F88-E88)/E88</f>
        <v>0.22429149797570841</v>
      </c>
      <c r="H88" s="166">
        <v>301392</v>
      </c>
      <c r="I88" s="149">
        <f>(F88-H88)/H88</f>
        <v>0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1258745.2217261905</v>
      </c>
      <c r="F89" s="77">
        <f>SUM(F82:F88)</f>
        <v>1341023.8988095238</v>
      </c>
      <c r="G89" s="104">
        <f t="shared" ref="G89:G90" si="14">(F89-E89)/E89</f>
        <v>6.5365632109808308E-2</v>
      </c>
      <c r="H89" s="77">
        <f>SUM(H82:H88)</f>
        <v>1349769.6488095238</v>
      </c>
      <c r="I89" s="97">
        <f t="shared" ref="I89:I90" si="15">(F89-H89)/H89</f>
        <v>-6.4794389233108164E-3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21305555.767988093</v>
      </c>
      <c r="F90" s="92">
        <f>SUM(F31,F38,F46,F54,F65,F73,F80,F89)</f>
        <v>22927938.429761905</v>
      </c>
      <c r="G90" s="94">
        <f t="shared" si="14"/>
        <v>7.6148337994142612E-2</v>
      </c>
      <c r="H90" s="92">
        <f>SUM(H31,H38,H46,H54,H65,H73,H80,H89)</f>
        <v>23005573.995634917</v>
      </c>
      <c r="I90" s="105">
        <f t="shared" si="15"/>
        <v>-3.3746415493802733E-3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3" bestFit="1" customWidth="1"/>
    <col min="12" max="12" width="9.140625" style="203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2"/>
      <c r="F9" s="202"/>
    </row>
    <row r="10" spans="1:12" ht="18">
      <c r="A10" s="2" t="s">
        <v>210</v>
      </c>
      <c r="B10" s="2"/>
      <c r="C10" s="2"/>
    </row>
    <row r="11" spans="1:12" ht="18">
      <c r="A11" s="2" t="s">
        <v>224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35000</v>
      </c>
      <c r="E16" s="194">
        <v>50000</v>
      </c>
      <c r="F16" s="194">
        <v>62500</v>
      </c>
      <c r="G16" s="134">
        <v>45000</v>
      </c>
      <c r="H16" s="134">
        <v>61666</v>
      </c>
      <c r="I16" s="134">
        <f>AVERAGE(D16:H16)</f>
        <v>50833.2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75000</v>
      </c>
      <c r="E17" s="180">
        <v>45000</v>
      </c>
      <c r="F17" s="180">
        <v>82500</v>
      </c>
      <c r="G17" s="196">
        <v>72500</v>
      </c>
      <c r="H17" s="196">
        <v>60000</v>
      </c>
      <c r="I17" s="134">
        <f t="shared" ref="I17:I40" si="0">AVERAGE(D17:H17)</f>
        <v>67000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40000</v>
      </c>
      <c r="E18" s="180">
        <v>45000</v>
      </c>
      <c r="F18" s="180">
        <v>80000</v>
      </c>
      <c r="G18" s="196">
        <v>45000</v>
      </c>
      <c r="H18" s="196">
        <v>75000</v>
      </c>
      <c r="I18" s="134">
        <f t="shared" si="0"/>
        <v>57000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50000</v>
      </c>
      <c r="E19" s="180">
        <v>40000</v>
      </c>
      <c r="F19" s="180">
        <v>50000</v>
      </c>
      <c r="G19" s="196">
        <v>55000</v>
      </c>
      <c r="H19" s="196">
        <v>50000</v>
      </c>
      <c r="I19" s="134">
        <f t="shared" si="0"/>
        <v>49000</v>
      </c>
      <c r="K19" s="193"/>
      <c r="L19" s="195"/>
      <c r="P19" s="203"/>
    </row>
    <row r="20" spans="1:16" ht="18">
      <c r="A20" s="82"/>
      <c r="B20" s="185" t="s">
        <v>8</v>
      </c>
      <c r="C20" s="142" t="s">
        <v>167</v>
      </c>
      <c r="D20" s="180">
        <v>150000</v>
      </c>
      <c r="E20" s="180">
        <v>120000</v>
      </c>
      <c r="F20" s="180">
        <v>100000</v>
      </c>
      <c r="G20" s="196">
        <v>200000</v>
      </c>
      <c r="H20" s="196">
        <v>141666</v>
      </c>
      <c r="I20" s="134">
        <f t="shared" si="0"/>
        <v>142333.20000000001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70000</v>
      </c>
      <c r="F21" s="180">
        <v>75000</v>
      </c>
      <c r="G21" s="196">
        <v>82500</v>
      </c>
      <c r="H21" s="196">
        <v>100000</v>
      </c>
      <c r="I21" s="134">
        <f t="shared" si="0"/>
        <v>85500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50000</v>
      </c>
      <c r="E22" s="180">
        <v>65000</v>
      </c>
      <c r="F22" s="180">
        <v>75000</v>
      </c>
      <c r="G22" s="196">
        <v>55000</v>
      </c>
      <c r="H22" s="196">
        <v>50000</v>
      </c>
      <c r="I22" s="134">
        <f t="shared" si="0"/>
        <v>59000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35000</v>
      </c>
      <c r="F23" s="180">
        <v>30000</v>
      </c>
      <c r="G23" s="196">
        <v>17500</v>
      </c>
      <c r="H23" s="196">
        <v>25000</v>
      </c>
      <c r="I23" s="134">
        <f t="shared" si="0"/>
        <v>25500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35000</v>
      </c>
      <c r="F24" s="180">
        <v>30000</v>
      </c>
      <c r="G24" s="196">
        <v>32500</v>
      </c>
      <c r="H24" s="196">
        <v>25000</v>
      </c>
      <c r="I24" s="134">
        <f t="shared" si="0"/>
        <v>28500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50000</v>
      </c>
      <c r="E25" s="180">
        <v>35000</v>
      </c>
      <c r="F25" s="180">
        <v>30000</v>
      </c>
      <c r="G25" s="196">
        <v>32500</v>
      </c>
      <c r="H25" s="196">
        <v>25000</v>
      </c>
      <c r="I25" s="134">
        <f t="shared" si="0"/>
        <v>34500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25000</v>
      </c>
      <c r="E26" s="180">
        <v>35000</v>
      </c>
      <c r="F26" s="180">
        <v>32500</v>
      </c>
      <c r="G26" s="196">
        <v>32500</v>
      </c>
      <c r="H26" s="196">
        <v>25000</v>
      </c>
      <c r="I26" s="134">
        <f t="shared" si="0"/>
        <v>30000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40000</v>
      </c>
      <c r="E27" s="180">
        <v>75000</v>
      </c>
      <c r="F27" s="180">
        <v>60000</v>
      </c>
      <c r="G27" s="196">
        <v>67500</v>
      </c>
      <c r="H27" s="196">
        <v>75000</v>
      </c>
      <c r="I27" s="134">
        <f t="shared" si="0"/>
        <v>63500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25000</v>
      </c>
      <c r="E28" s="180">
        <v>35000</v>
      </c>
      <c r="F28" s="180">
        <v>30000</v>
      </c>
      <c r="G28" s="196">
        <v>35000</v>
      </c>
      <c r="H28" s="196">
        <v>28333</v>
      </c>
      <c r="I28" s="134">
        <f t="shared" si="0"/>
        <v>30666.6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30000</v>
      </c>
      <c r="E29" s="180">
        <v>25000</v>
      </c>
      <c r="F29" s="180">
        <v>25000</v>
      </c>
      <c r="G29" s="196">
        <v>50000</v>
      </c>
      <c r="H29" s="196">
        <v>50000</v>
      </c>
      <c r="I29" s="134">
        <f t="shared" si="0"/>
        <v>36000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50000</v>
      </c>
      <c r="E30" s="180">
        <v>130000</v>
      </c>
      <c r="F30" s="180">
        <v>150000</v>
      </c>
      <c r="G30" s="196">
        <v>55000</v>
      </c>
      <c r="H30" s="196">
        <v>50000</v>
      </c>
      <c r="I30" s="134">
        <f t="shared" si="0"/>
        <v>87000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40000</v>
      </c>
      <c r="E31" s="181">
        <v>50000</v>
      </c>
      <c r="F31" s="181">
        <v>30000</v>
      </c>
      <c r="G31" s="136">
        <v>47500</v>
      </c>
      <c r="H31" s="136">
        <v>50000</v>
      </c>
      <c r="I31" s="134">
        <f t="shared" si="0"/>
        <v>43500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125000</v>
      </c>
      <c r="E33" s="194">
        <v>175000</v>
      </c>
      <c r="F33" s="194">
        <v>150000</v>
      </c>
      <c r="G33" s="134">
        <v>110000</v>
      </c>
      <c r="H33" s="134">
        <v>141666</v>
      </c>
      <c r="I33" s="134">
        <f t="shared" si="0"/>
        <v>140333.20000000001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125000</v>
      </c>
      <c r="E34" s="180">
        <v>175000</v>
      </c>
      <c r="F34" s="180">
        <v>150000</v>
      </c>
      <c r="G34" s="196">
        <v>110000</v>
      </c>
      <c r="H34" s="196">
        <v>141666</v>
      </c>
      <c r="I34" s="134">
        <f t="shared" si="0"/>
        <v>140333.20000000001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100000</v>
      </c>
      <c r="E35" s="180">
        <v>100000</v>
      </c>
      <c r="F35" s="180">
        <v>100000</v>
      </c>
      <c r="G35" s="196">
        <v>122500</v>
      </c>
      <c r="H35" s="196">
        <v>166666</v>
      </c>
      <c r="I35" s="134">
        <f t="shared" si="0"/>
        <v>117833.2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75000</v>
      </c>
      <c r="E36" s="180">
        <v>50000</v>
      </c>
      <c r="F36" s="180">
        <v>50000</v>
      </c>
      <c r="G36" s="196">
        <v>85000</v>
      </c>
      <c r="H36" s="196">
        <v>75000</v>
      </c>
      <c r="I36" s="134">
        <f t="shared" si="0"/>
        <v>67000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200000</v>
      </c>
      <c r="E37" s="180">
        <v>250000</v>
      </c>
      <c r="F37" s="180">
        <v>200000</v>
      </c>
      <c r="G37" s="196">
        <v>235000</v>
      </c>
      <c r="H37" s="196">
        <v>233333</v>
      </c>
      <c r="I37" s="134">
        <f t="shared" si="0"/>
        <v>223666.6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1973400</v>
      </c>
      <c r="E39" s="159">
        <v>2000000</v>
      </c>
      <c r="F39" s="159">
        <v>1973400</v>
      </c>
      <c r="G39" s="159">
        <v>1569750</v>
      </c>
      <c r="H39" s="159">
        <v>1758120.0000000002</v>
      </c>
      <c r="I39" s="159">
        <f t="shared" si="0"/>
        <v>1854934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1300650</v>
      </c>
      <c r="E40" s="181">
        <v>1440000</v>
      </c>
      <c r="F40" s="181">
        <v>1255800</v>
      </c>
      <c r="G40" s="136">
        <v>1098825</v>
      </c>
      <c r="H40" s="136">
        <v>1285401</v>
      </c>
      <c r="I40" s="136">
        <f t="shared" si="0"/>
        <v>1276135.2</v>
      </c>
      <c r="K40" s="199"/>
      <c r="L40" s="195"/>
    </row>
    <row r="41" spans="1:12" ht="15.75" thickBot="1">
      <c r="C41" s="200" t="s">
        <v>223</v>
      </c>
      <c r="D41" s="200">
        <f>SUM(D16:D40)</f>
        <v>4699050</v>
      </c>
      <c r="E41" s="200">
        <f t="shared" ref="E41:H41" si="1">SUM(E16:E40)</f>
        <v>5080000</v>
      </c>
      <c r="F41" s="200">
        <f t="shared" si="1"/>
        <v>4821700</v>
      </c>
      <c r="G41" s="200">
        <f t="shared" si="1"/>
        <v>4256075</v>
      </c>
      <c r="H41" s="201">
        <f t="shared" si="1"/>
        <v>4693517</v>
      </c>
      <c r="I41" s="84"/>
    </row>
    <row r="49" spans="11:12" s="118" customFormat="1">
      <c r="K49" s="203"/>
      <c r="L49" s="203"/>
    </row>
    <row r="50" spans="11:12" s="118" customFormat="1">
      <c r="K50" s="203"/>
      <c r="L50" s="203"/>
    </row>
    <row r="51" spans="11:12" s="118" customFormat="1">
      <c r="K51" s="203"/>
      <c r="L51" s="203"/>
    </row>
    <row r="52" spans="11:12" s="118" customFormat="1">
      <c r="K52" s="203"/>
      <c r="L52" s="203"/>
    </row>
    <row r="53" spans="11:12" s="118" customFormat="1">
      <c r="K53" s="203"/>
      <c r="L53" s="203"/>
    </row>
    <row r="54" spans="11:12" s="118" customFormat="1">
      <c r="K54" s="203"/>
      <c r="L54" s="203"/>
    </row>
    <row r="55" spans="11:12" s="118" customFormat="1">
      <c r="K55" s="203"/>
      <c r="L55" s="203"/>
    </row>
    <row r="56" spans="11:12" s="118" customFormat="1">
      <c r="K56" s="203"/>
      <c r="L56" s="203"/>
    </row>
    <row r="57" spans="11:12" s="118" customFormat="1">
      <c r="K57" s="203"/>
      <c r="L57" s="203"/>
    </row>
    <row r="58" spans="11:12" s="118" customFormat="1">
      <c r="K58" s="203"/>
      <c r="L58" s="203"/>
    </row>
    <row r="59" spans="11:12" s="118" customFormat="1">
      <c r="K59" s="203"/>
      <c r="L59" s="203"/>
    </row>
    <row r="60" spans="11:12" s="118" customFormat="1">
      <c r="K60" s="203"/>
      <c r="L60" s="203"/>
    </row>
    <row r="61" spans="11:12" s="118" customFormat="1">
      <c r="K61" s="203"/>
      <c r="L61" s="203"/>
    </row>
    <row r="62" spans="11:12" s="118" customFormat="1">
      <c r="K62" s="203"/>
      <c r="L62" s="203"/>
    </row>
    <row r="63" spans="11:12" s="118" customFormat="1">
      <c r="K63" s="203"/>
      <c r="L63" s="203"/>
    </row>
    <row r="64" spans="11:12" s="118" customFormat="1">
      <c r="K64" s="203"/>
      <c r="L64" s="203"/>
    </row>
    <row r="65" spans="11:12" s="118" customFormat="1">
      <c r="K65" s="203"/>
      <c r="L65" s="203"/>
    </row>
    <row r="66" spans="11:12" s="118" customFormat="1">
      <c r="K66" s="203"/>
      <c r="L66" s="203"/>
    </row>
    <row r="67" spans="11:12" s="118" customFormat="1">
      <c r="K67" s="203"/>
      <c r="L67" s="203"/>
    </row>
    <row r="68" spans="11:12" s="118" customFormat="1">
      <c r="K68" s="203"/>
      <c r="L68" s="203"/>
    </row>
    <row r="69" spans="11:12" s="118" customFormat="1">
      <c r="K69" s="203"/>
      <c r="L69" s="203"/>
    </row>
    <row r="70" spans="11:12" s="118" customFormat="1">
      <c r="K70" s="203"/>
      <c r="L70" s="203"/>
    </row>
    <row r="71" spans="11:12" s="118" customFormat="1">
      <c r="K71" s="203"/>
      <c r="L71" s="203"/>
    </row>
    <row r="72" spans="11:12" s="118" customFormat="1">
      <c r="K72" s="203"/>
      <c r="L72" s="203"/>
    </row>
    <row r="73" spans="11:12" s="118" customFormat="1">
      <c r="K73" s="203"/>
      <c r="L73" s="203"/>
    </row>
    <row r="74" spans="11:12" s="118" customFormat="1">
      <c r="K74" s="203"/>
      <c r="L74" s="203"/>
    </row>
    <row r="75" spans="11:12" s="118" customFormat="1">
      <c r="K75" s="203"/>
      <c r="L75" s="203"/>
    </row>
    <row r="76" spans="11:12" s="118" customFormat="1">
      <c r="K76" s="203"/>
      <c r="L76" s="203"/>
    </row>
    <row r="77" spans="11:12" s="118" customFormat="1">
      <c r="K77" s="203"/>
      <c r="L77" s="203"/>
    </row>
    <row r="78" spans="11:12" s="118" customFormat="1">
      <c r="K78" s="203"/>
      <c r="L78" s="203"/>
    </row>
    <row r="79" spans="11:12" s="118" customFormat="1">
      <c r="K79" s="203"/>
      <c r="L79" s="203"/>
    </row>
    <row r="80" spans="11:12" s="118" customFormat="1">
      <c r="K80" s="203"/>
      <c r="L80" s="203"/>
    </row>
    <row r="81" spans="11:12" s="118" customFormat="1">
      <c r="K81" s="203"/>
      <c r="L81" s="203"/>
    </row>
    <row r="82" spans="11:12" s="118" customFormat="1">
      <c r="K82" s="203"/>
      <c r="L82" s="203"/>
    </row>
    <row r="83" spans="11:12" s="118" customFormat="1">
      <c r="K83" s="203"/>
      <c r="L83" s="203"/>
    </row>
    <row r="84" spans="11:12" s="118" customFormat="1">
      <c r="K84" s="203"/>
      <c r="L84" s="203"/>
    </row>
    <row r="85" spans="11:12" s="118" customFormat="1">
      <c r="K85" s="203"/>
      <c r="L85" s="203"/>
    </row>
    <row r="86" spans="11:12" s="118" customFormat="1">
      <c r="K86" s="203"/>
      <c r="L86" s="203"/>
    </row>
    <row r="87" spans="11:12" s="118" customFormat="1">
      <c r="K87" s="203"/>
      <c r="L87" s="203"/>
    </row>
    <row r="88" spans="11:12" s="118" customFormat="1">
      <c r="K88" s="203"/>
      <c r="L88" s="203"/>
    </row>
    <row r="89" spans="11:12" s="118" customFormat="1">
      <c r="K89" s="203"/>
      <c r="L89" s="203"/>
    </row>
    <row r="90" spans="11:12" s="118" customFormat="1">
      <c r="K90" s="203"/>
      <c r="L90" s="203"/>
    </row>
    <row r="91" spans="11:12" s="118" customFormat="1">
      <c r="K91" s="203"/>
      <c r="L91" s="203"/>
    </row>
    <row r="92" spans="11:12" s="118" customFormat="1">
      <c r="K92" s="203"/>
      <c r="L92" s="203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11-08-2025</vt:lpstr>
      <vt:lpstr>By Order</vt:lpstr>
      <vt:lpstr>All Stores</vt:lpstr>
      <vt:lpstr>'11-08-2025'!Print_Titles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2025-08-14T10:06:27Z</cp:lastPrinted>
  <dcterms:created xsi:type="dcterms:W3CDTF">2010-10-20T06:23:14Z</dcterms:created>
  <dcterms:modified xsi:type="dcterms:W3CDTF">2025-08-14T10:06:37Z</dcterms:modified>
</cp:coreProperties>
</file>