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4-07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'14-07-2025'!$12:$14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7" i="11"/>
  <c r="G87" i="11"/>
  <c r="I82" i="11"/>
  <c r="G82" i="11"/>
  <c r="I85" i="11"/>
  <c r="G85" i="11"/>
  <c r="I84" i="11"/>
  <c r="G84" i="11"/>
  <c r="I88" i="11"/>
  <c r="G88" i="11"/>
  <c r="I83" i="11"/>
  <c r="G83" i="11"/>
  <c r="I79" i="11"/>
  <c r="G79" i="11"/>
  <c r="I78" i="11"/>
  <c r="G78" i="11"/>
  <c r="I77" i="11"/>
  <c r="G77" i="11"/>
  <c r="I76" i="11"/>
  <c r="G76" i="11"/>
  <c r="I75" i="11"/>
  <c r="G75" i="11"/>
  <c r="I70" i="11"/>
  <c r="G70" i="11"/>
  <c r="I71" i="11"/>
  <c r="G71" i="11"/>
  <c r="I69" i="11"/>
  <c r="G69" i="11"/>
  <c r="I72" i="11"/>
  <c r="G72" i="11"/>
  <c r="I68" i="11"/>
  <c r="G68" i="11"/>
  <c r="I67" i="11"/>
  <c r="G67" i="11"/>
  <c r="I59" i="11"/>
  <c r="G59" i="11"/>
  <c r="I64" i="11"/>
  <c r="G64" i="11"/>
  <c r="I58" i="11"/>
  <c r="G58" i="11"/>
  <c r="I57" i="11"/>
  <c r="G57" i="11"/>
  <c r="I62" i="11"/>
  <c r="G62" i="11"/>
  <c r="I61" i="11"/>
  <c r="G61" i="11"/>
  <c r="I56" i="11"/>
  <c r="G56" i="11"/>
  <c r="I60" i="11"/>
  <c r="G60" i="11"/>
  <c r="I63" i="11"/>
  <c r="G63" i="11"/>
  <c r="I49" i="11"/>
  <c r="G49" i="11"/>
  <c r="I52" i="11"/>
  <c r="G52" i="11"/>
  <c r="I53" i="11"/>
  <c r="G53" i="11"/>
  <c r="I50" i="11"/>
  <c r="G50" i="11"/>
  <c r="I48" i="11"/>
  <c r="G48" i="11"/>
  <c r="I51" i="11"/>
  <c r="G51" i="11"/>
  <c r="I42" i="11"/>
  <c r="G42" i="11"/>
  <c r="I45" i="11"/>
  <c r="G45" i="11"/>
  <c r="I41" i="11"/>
  <c r="G41" i="11"/>
  <c r="I43" i="11"/>
  <c r="G43" i="11"/>
  <c r="I44" i="11"/>
  <c r="G44" i="11"/>
  <c r="I40" i="11"/>
  <c r="G40" i="11"/>
  <c r="I37" i="11"/>
  <c r="G37" i="11"/>
  <c r="I36" i="11"/>
  <c r="G36" i="11"/>
  <c r="I35" i="11"/>
  <c r="G35" i="11"/>
  <c r="I33" i="11"/>
  <c r="G33" i="11"/>
  <c r="I34" i="11"/>
  <c r="G34" i="11"/>
  <c r="I17" i="11"/>
  <c r="G17" i="11"/>
  <c r="I15" i="11"/>
  <c r="G15" i="11"/>
  <c r="I20" i="11"/>
  <c r="G20" i="11"/>
  <c r="I22" i="11"/>
  <c r="G22" i="11"/>
  <c r="I28" i="11"/>
  <c r="G28" i="11"/>
  <c r="I21" i="11"/>
  <c r="G21" i="11"/>
  <c r="I24" i="11"/>
  <c r="G24" i="11"/>
  <c r="I27" i="11"/>
  <c r="G27" i="11"/>
  <c r="I25" i="11"/>
  <c r="G25" i="11"/>
  <c r="I16" i="11"/>
  <c r="G16" i="11"/>
  <c r="I26" i="11"/>
  <c r="G26" i="11"/>
  <c r="I29" i="11"/>
  <c r="G29" i="11"/>
  <c r="I30" i="11"/>
  <c r="G30" i="11"/>
  <c r="I23" i="11"/>
  <c r="G23" i="11"/>
  <c r="I19" i="11"/>
  <c r="G19" i="11"/>
  <c r="I18" i="11"/>
  <c r="G18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<sst xmlns="http://schemas.openxmlformats.org/spreadsheetml/2006/main" count="852" uniqueCount="231">
  <si>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</si>
  <si>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</si>
  <si>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</si>
  <si>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</si>
  <si>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</si>
  <si>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</si>
  <si>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</si>
  <si>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</si>
  <si>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</si>
  <si>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</si>
  <si>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</si>
  <si>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</si>
  <si>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</si>
  <si>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</si>
  <si>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</si>
  <si>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</si>
  <si>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</si>
  <si>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</si>
  <si>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</si>
  <si>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</si>
  <si>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</si>
  <si>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</si>
  <si>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</si>
  <si>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</si>
  <si>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</si>
  <si>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</si>
  <si>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</si>
  <si>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</si>
  <si>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</si>
  <si>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</si>
  <si>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</si>
  <si>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</si>
  <si>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</si>
  <si>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</si>
  <si>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</si>
  <si>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</si>
  <si>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</si>
  <si>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</si>
  <si>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</si>
  <si>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</si>
  <si>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</si>
  <si>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</si>
  <si>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</si>
  <si>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</si>
  <si>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</si>
  <si>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</si>
  <si>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</si>
  <si>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</si>
  <si>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</si>
  <si>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</si>
  <si>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</si>
  <si>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</si>
  <si>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</si>
  <si>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</si>
  <si>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</si>
  <si>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</si>
  <si>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</si>
  <si>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</si>
  <si>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</si>
  <si>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</si>
  <si>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</si>
  <si>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</si>
  <si>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</si>
  <si>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</si>
  <si>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</si>
  <si>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</si>
  <si>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</si>
  <si>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</si>
  <si>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</si>
  <si>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</si>
  <si>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</si>
  <si>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</si>
  <si>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</si>
  <si>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</si>
  <si>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</si>
  <si>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</si>
  <si>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</si>
  <si>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</si>
  <si>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</si>
  <si>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</si>
  <si>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</si>
  <si>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</si>
  <si>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</si>
  <si>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</si>
  <si>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</si>
  <si>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</si>
  <si>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</si>
  <si>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</si>
  <si>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</si>
  <si>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</si>
  <si>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</si>
  <si>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</si>
  <si>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</si>
  <si>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</si>
  <si>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</si>
  <si>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</si>
  <si>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</si>
  <si>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</si>
  <si>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</si>
  <si>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</si>
  <si>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</si>
  <si>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</si>
  <si>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</si>
  <si>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</si>
  <si>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</si>
  <si>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</si>
  <si>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</si>
  <si>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</si>
  <si>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</si>
  <si>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</si>
  <si>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</si>
  <si>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</si>
  <si>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</si>
  <si>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</si>
  <si>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</si>
  <si>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</si>
  <si>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</si>
  <si>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</si>
  <si>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</si>
  <si>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</si>
  <si>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</si>
  <si>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</si>
  <si>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</si>
  <si>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</si>
  <si>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</si>
  <si>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</si>
  <si>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</si>
  <si>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</si>
  <si>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</si>
  <si>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</si>
  <si>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</si>
  <si>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</si>
  <si>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</si>
  <si>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</si>
  <si>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</si>
  <si>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</si>
  <si>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</si>
  <si>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</si>
  <si>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</si>
  <si>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</si>
  <si>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</si>
  <si>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</si>
  <si>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</si>
  <si>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</si>
  <si>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</si>
  <si>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</si>
  <si>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</si>
  <si>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</si>
  <si>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</si>
  <si>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</si>
  <si>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</si>
  <si>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</si>
  <si>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</si>
  <si>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</si>
  <si>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</si>
  <si>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</si>
  <si>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</si>
  <si>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</si>
  <si>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</si>
  <si>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</si>
  <si>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</si>
  <si>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</si>
  <si>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</si>
  <si>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</si>
  <si>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</si>
  <si>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</si>
  <si>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</si>
  <si>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</si>
  <si>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</si>
  <si>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</si>
  <si>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</si>
  <si>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</si>
  <si>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</si>
  <si>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</si>
  <si>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</si>
  <si>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</si>
  <si>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</si>
  <si>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</si>
  <si>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</si>
  <si>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</si>
  <si>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</si>
  <si>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</si>
  <si>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</si>
  <si>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</si>
  <si>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</si>
  <si>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</si>
  <si>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</si>
  <si>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</si>
  <si>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</si>
  <si>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</si>
  <si>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</si>
  <si>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</si>
  <si>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</si>
  <si>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</si>
  <si>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</si>
  <si>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</si>
  <si>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</si>
  <si>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</si>
  <si>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</si>
  <si>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</si>
  <si>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</si>
  <si>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</si>
  <si>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</si>
  <si>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</si>
  <si>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</si>
  <si>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</si>
  <si>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</si>
  <si>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</si>
  <si>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</si>
  <si>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</si>
  <si>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</si>
  <si>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</si>
  <si>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</si>
  <si>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</si>
  <si>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</si>
  <si>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</si>
  <si>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</si>
  <si>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</si>
  <si>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</si>
  <si>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تموز 2024 (ل.ل.)</t>
  </si>
  <si>
    <t>المجموع</t>
  </si>
  <si>
    <t>معدل أسعار  السوبرماركات في 08-07-2025(ل.ل.)</t>
  </si>
  <si>
    <t>معدل أسعار المحلات والملاحم في 08-07-2025 (ل.ل.)</t>
  </si>
  <si>
    <t>المعدل العام للأسعار في 08-07-2025  (ل.ل.)</t>
  </si>
  <si>
    <t xml:space="preserve"> التاريخ14 تموز 2025 </t>
  </si>
  <si>
    <t xml:space="preserve"> التاريخ 14 تموز 2025</t>
  </si>
  <si>
    <t>معدل أسعار  السوبرماركات في 14-07-2025(ل.ل.)</t>
  </si>
  <si>
    <t>معدل أسعار المحلات والملاحم في 14-07-2025 (ل.ل.)</t>
  </si>
  <si>
    <t>معدل أسعار  السوبرماركات في 14-07-2025 (ل.ل.)</t>
  </si>
  <si>
    <t>المعدل العام للأسعار في 14-07-2025 (ل.ل.)</t>
  </si>
  <si>
    <t>المعدل العام للأسعار في 14-07-2025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</si>
</sst>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226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78398.8</v>
      </c>
      <c r="G15" s="43">
        <f t="shared" ref="G15:G30" si="0">(F15-E15)/E15</f>
        <v>0.1743550778340458</v>
      </c>
      <c r="H15" s="168">
        <v>84398.8</v>
      </c>
      <c r="I15" s="43">
        <f t="shared" ref="I15:I30" si="1">(F15-H15)/H15</f>
        <v>-7.1091058166703788E-2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71109.777777777781</v>
      </c>
      <c r="G16" s="46">
        <f t="shared" si="0"/>
        <v>0.13703122066454418</v>
      </c>
      <c r="H16" s="162">
        <v>70554.222222222219</v>
      </c>
      <c r="I16" s="42">
        <f t="shared" si="1"/>
        <v>7.8741645511412155E-3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76298.8</v>
      </c>
      <c r="G17" s="46">
        <f t="shared" si="0"/>
        <v>0.16525455599934183</v>
      </c>
      <c r="H17" s="162">
        <v>76898.8</v>
      </c>
      <c r="I17" s="42">
        <f t="shared" si="1"/>
        <v>-7.8024624571514769E-3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50798.8</v>
      </c>
      <c r="G18" s="46">
        <f t="shared" si="0"/>
        <v>0.4881777887147758</v>
      </c>
      <c r="H18" s="162">
        <v>42398.8</v>
      </c>
      <c r="I18" s="42">
        <f t="shared" si="1"/>
        <v>0.19811881468343442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134748.5</v>
      </c>
      <c r="G19" s="46">
        <f t="shared" si="0"/>
        <v>0.22023316916734642</v>
      </c>
      <c r="H19" s="162">
        <v>113498.5</v>
      </c>
      <c r="I19" s="42">
        <f t="shared" si="1"/>
        <v>0.18722714397106568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109998.8</v>
      </c>
      <c r="G20" s="46">
        <f t="shared" si="0"/>
        <v>0.92474682741394321</v>
      </c>
      <c r="H20" s="162">
        <v>109498.8</v>
      </c>
      <c r="I20" s="42">
        <f t="shared" si="1"/>
        <v>4.5662600868685314E-3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107498.8</v>
      </c>
      <c r="G21" s="46">
        <f t="shared" si="0"/>
        <v>0.40282155149445659</v>
      </c>
      <c r="H21" s="162">
        <v>107498.8</v>
      </c>
      <c r="I21" s="42">
        <f t="shared" si="1"/>
        <v>0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22559.447222222225</v>
      </c>
      <c r="F22" s="162">
        <v>32998.800000000003</v>
      </c>
      <c r="G22" s="46">
        <f t="shared" si="0"/>
        <v>0.46274860704452342</v>
      </c>
      <c r="H22" s="162">
        <v>31998.799999999999</v>
      </c>
      <c r="I22" s="42">
        <f t="shared" si="1"/>
        <v>3.1251171918947072E-2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49443.111111111109</v>
      </c>
      <c r="G23" s="46">
        <f t="shared" si="0"/>
        <v>0.65725562938016391</v>
      </c>
      <c r="H23" s="162">
        <v>44443.111111111109</v>
      </c>
      <c r="I23" s="42">
        <f t="shared" si="1"/>
        <v>0.11250337510125304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49443.111111111109</v>
      </c>
      <c r="G24" s="46">
        <f t="shared" si="0"/>
        <v>0.65820512853357727</v>
      </c>
      <c r="H24" s="162">
        <v>45554.222222222219</v>
      </c>
      <c r="I24" s="42">
        <f t="shared" si="1"/>
        <v>8.5368352244455978E-2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49498.8</v>
      </c>
      <c r="G25" s="46">
        <f t="shared" si="0"/>
        <v>0.69737252603087951</v>
      </c>
      <c r="H25" s="162">
        <v>48332</v>
      </c>
      <c r="I25" s="42">
        <f t="shared" si="1"/>
        <v>2.4141355623603471E-2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133498.79999999999</v>
      </c>
      <c r="G26" s="46">
        <f t="shared" si="0"/>
        <v>1.0469752458476742</v>
      </c>
      <c r="H26" s="162">
        <v>113887.55555555556</v>
      </c>
      <c r="I26" s="42">
        <f t="shared" si="1"/>
        <v>0.17219830866312563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49998.666666666664</v>
      </c>
      <c r="G27" s="46">
        <f t="shared" si="0"/>
        <v>0.65688739511392957</v>
      </c>
      <c r="H27" s="162">
        <v>45554.222222222219</v>
      </c>
      <c r="I27" s="42">
        <f t="shared" si="1"/>
        <v>9.756383113652109E-2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44898.8</v>
      </c>
      <c r="G28" s="46">
        <f t="shared" si="0"/>
        <v>-3.5511881260964072E-2</v>
      </c>
      <c r="H28" s="162">
        <v>44798.8</v>
      </c>
      <c r="I28" s="42">
        <f t="shared" si="1"/>
        <v>2.2322026482852219E-3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98642.428571428565</v>
      </c>
      <c r="G29" s="46">
        <f t="shared" si="0"/>
        <v>-0.17093838036275671</v>
      </c>
      <c r="H29" s="162">
        <v>114583.33333333333</v>
      </c>
      <c r="I29" s="42">
        <f t="shared" si="1"/>
        <v>-0.1391206233766234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47798.8</v>
      </c>
      <c r="G30" s="48">
        <f t="shared" si="0"/>
        <v>-0.29885816707519419</v>
      </c>
      <c r="H30" s="165">
        <v>47898.8</v>
      </c>
      <c r="I30" s="53">
        <f t="shared" si="1"/>
        <v>-2.0877349745713879E-3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202142.57142857142</v>
      </c>
      <c r="G32" s="43">
        <f>(F32-E32)/E32</f>
        <v>0.29486540529973598</v>
      </c>
      <c r="H32" s="168">
        <v>229999.71428571429</v>
      </c>
      <c r="I32" s="42">
        <f>(F32-H32)/H32</f>
        <v>-0.12111816287970549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199285.42857142858</v>
      </c>
      <c r="G33" s="46">
        <f>(F33-E33)/E33</f>
        <v>0.27854270485399685</v>
      </c>
      <c r="H33" s="162">
        <v>227142.57142857142</v>
      </c>
      <c r="I33" s="42">
        <f>(F33-H33)/H33</f>
        <v>-0.12264166370020585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150831.66666666666</v>
      </c>
      <c r="G34" s="46">
        <f>(F34-E34)/E34</f>
        <v>0.81906101243995921</v>
      </c>
      <c r="H34" s="162">
        <v>149998.33333333334</v>
      </c>
      <c r="I34" s="42">
        <f>(F34-H34)/H34</f>
        <v>5.5556172846363662E-3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203333.33333333334</v>
      </c>
      <c r="G35" s="46">
        <f>(F35-E35)/E35</f>
        <v>1.9282928292829284</v>
      </c>
      <c r="H35" s="162">
        <v>207500</v>
      </c>
      <c r="I35" s="42">
        <f>(F35-H35)/H35</f>
        <v>-2.0080321285140517E-2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189999.77777777778</v>
      </c>
      <c r="G36" s="48">
        <f>(F36-E36)/E36</f>
        <v>1.9645070510926022</v>
      </c>
      <c r="H36" s="162">
        <v>176998.8</v>
      </c>
      <c r="I36" s="53">
        <f>(F36-H36)/H36</f>
        <v>7.3452349833884711E-2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1880261.5</v>
      </c>
      <c r="G38" s="43">
        <f t="shared" ref="G38:G43" si="2">(F38-E38)/E38</f>
        <v>-1.6088380651766491E-2</v>
      </c>
      <c r="H38" s="162">
        <v>1880261.5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1045204.3333333334</v>
      </c>
      <c r="G39" s="46">
        <f t="shared" si="2"/>
        <v>3.2158698910037059E-2</v>
      </c>
      <c r="H39" s="162">
        <v>982912.66666666663</v>
      </c>
      <c r="I39" s="42">
        <f t="shared" si="3"/>
        <v>6.3374569052930527E-2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712576.8</v>
      </c>
      <c r="G40" s="46">
        <f t="shared" si="2"/>
        <v>0.22447721317371441</v>
      </c>
      <c r="H40" s="162">
        <v>707912.4</v>
      </c>
      <c r="I40" s="42">
        <f t="shared" si="3"/>
        <v>6.5889508362899467E-3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347139</v>
      </c>
      <c r="G41" s="46">
        <f t="shared" si="2"/>
        <v>3.4759358288770054E-2</v>
      </c>
      <c r="H41" s="162">
        <v>347139</v>
      </c>
      <c r="I41" s="42">
        <f t="shared" si="3"/>
        <v>0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188370</v>
      </c>
      <c r="G42" s="46">
        <f t="shared" si="2"/>
        <v>-0.11578947368421053</v>
      </c>
      <c r="H42" s="162">
        <v>170430</v>
      </c>
      <c r="I42" s="42">
        <f t="shared" si="3"/>
        <v>0.10526315789473684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927139.2</v>
      </c>
      <c r="G43" s="48">
        <f t="shared" si="2"/>
        <v>1.6822429906542005E-2</v>
      </c>
      <c r="H43" s="162">
        <v>927139.2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341981.25</v>
      </c>
      <c r="G45" s="43">
        <f t="shared" ref="G45:G50" si="4">(F45-E45)/E45</f>
        <v>3.0871919115324047E-2</v>
      </c>
      <c r="H45" s="162">
        <v>337944.75</v>
      </c>
      <c r="I45" s="42">
        <f t="shared" ref="I45:I50" si="5">(F45-H45)/H45</f>
        <v>1.1944260119442602E-2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1000902.5</v>
      </c>
      <c r="G47" s="46">
        <f t="shared" si="4"/>
        <v>1.5003370892412155E-2</v>
      </c>
      <c r="H47" s="162">
        <v>996695.14285714284</v>
      </c>
      <c r="I47" s="78">
        <f t="shared" si="5"/>
        <v>4.2213079626296562E-3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1382277</v>
      </c>
      <c r="G48" s="46">
        <f t="shared" si="4"/>
        <v>6.6759609988226859E-2</v>
      </c>
      <c r="H48" s="162">
        <v>1321152.857142857</v>
      </c>
      <c r="I48" s="78">
        <f t="shared" si="5"/>
        <v>4.6265761396702312E-2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166169.25</v>
      </c>
      <c r="G49" s="46">
        <f t="shared" si="4"/>
        <v>0.17157350921938813</v>
      </c>
      <c r="H49" s="162">
        <v>159217.5</v>
      </c>
      <c r="I49" s="42">
        <f t="shared" si="5"/>
        <v>4.3661971830985913E-2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156750.75</v>
      </c>
      <c r="G52" s="161">
        <f t="shared" ref="G52:G60" si="6">(F52-E52)/E52</f>
        <v>6.6379692282050123E-2</v>
      </c>
      <c r="H52" s="159">
        <v>155853.75</v>
      </c>
      <c r="I52" s="109">
        <f t="shared" ref="I52:I60" si="7">(F52-H52)/H52</f>
        <v>5.7553956834532375E-3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209898</v>
      </c>
      <c r="G53" s="164">
        <f t="shared" si="6"/>
        <v>8.1669672764751358E-2</v>
      </c>
      <c r="H53" s="162">
        <v>209673.75</v>
      </c>
      <c r="I53" s="78">
        <f t="shared" si="7"/>
        <v>1.0695187165775401E-3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186037.8</v>
      </c>
      <c r="G55" s="164">
        <f t="shared" si="6"/>
        <v>-0.15173824130879351</v>
      </c>
      <c r="H55" s="162">
        <v>185140.8</v>
      </c>
      <c r="I55" s="78">
        <f t="shared" si="7"/>
        <v>4.8449612403100775E-3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109097.625</v>
      </c>
      <c r="G56" s="169">
        <f t="shared" si="6"/>
        <v>6.3979758587879895E-2</v>
      </c>
      <c r="H56" s="162">
        <v>108537</v>
      </c>
      <c r="I56" s="79">
        <f t="shared" si="7"/>
        <v>5.1652892561983473E-3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223711.8</v>
      </c>
      <c r="G58" s="42">
        <f t="shared" si="6"/>
        <v>0.20012030075187964</v>
      </c>
      <c r="H58" s="168">
        <v>223711.8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218868</v>
      </c>
      <c r="G59" s="46">
        <f t="shared" si="6"/>
        <v>0.19519226555495903</v>
      </c>
      <c r="H59" s="162">
        <v>216433.28571428571</v>
      </c>
      <c r="I59" s="42">
        <f t="shared" si="7"/>
        <v>1.1249259917110736E-2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1444170</v>
      </c>
      <c r="G60" s="48">
        <f t="shared" si="6"/>
        <v>0.52414010728936578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495592.5</v>
      </c>
      <c r="G62" s="43">
        <f t="shared" ref="G62:G67" si="8">(F62-E62)/E62</f>
        <v>0.18314684940307294</v>
      </c>
      <c r="H62" s="162">
        <v>495592.5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822150.33333333337</v>
      </c>
      <c r="G64" s="46">
        <f t="shared" si="8"/>
        <v>-3.6694000138674444E-2</v>
      </c>
      <c r="H64" s="162">
        <v>820256.66666666663</v>
      </c>
      <c r="I64" s="78">
        <f t="shared" si="9"/>
        <v>2.3086269744836915E-3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300831.375</v>
      </c>
      <c r="G66" s="46">
        <f t="shared" si="8"/>
        <v>1.6287878787878789E-2</v>
      </c>
      <c r="H66" s="162">
        <v>300158.625</v>
      </c>
      <c r="I66" s="78">
        <f t="shared" si="9"/>
        <v>2.2413149047441168E-3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224121.85714285713</v>
      </c>
      <c r="G67" s="48">
        <f t="shared" si="8"/>
        <v>6.5520812729199553E-3</v>
      </c>
      <c r="H67" s="162">
        <v>223993.71428571429</v>
      </c>
      <c r="I67" s="79">
        <f t="shared" si="9"/>
        <v>5.7208237986262596E-4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313053</v>
      </c>
      <c r="G69" s="43">
        <f>(F69-E69)/E69</f>
        <v>5.9754896311021016E-3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207975.85714285719</v>
      </c>
      <c r="G70" s="46">
        <f>(F70-E70)/E70</f>
        <v>-1.0003659875563986E-2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133114.79999999999</v>
      </c>
      <c r="G73" s="46">
        <f>(F73-E73)/E73</f>
        <v>1.9230769230769166E-2</v>
      </c>
      <c r="H73" s="171">
        <v>129437.1</v>
      </c>
      <c r="I73" s="55">
        <f>(F73-H73)/H73</f>
        <v>2.8413028413028278E-2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70414.5</v>
      </c>
      <c r="G75" s="42">
        <f t="shared" ref="G75:G81" si="10">(F75-E75)/E75</f>
        <v>-2.4960290447014937E-3</v>
      </c>
      <c r="H75" s="159">
        <v>70414.5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89251.5</v>
      </c>
      <c r="G76" s="46">
        <f t="shared" si="10"/>
        <v>-0.14347887283394162</v>
      </c>
      <c r="H76" s="162">
        <v>86560.5</v>
      </c>
      <c r="I76" s="42">
        <f t="shared" si="11"/>
        <v>3.1088082901554404E-2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143071.5</v>
      </c>
      <c r="G79" s="46">
        <f t="shared" si="10"/>
        <v>8.5347367804408852E-2</v>
      </c>
      <c r="H79" s="162">
        <v>143968.5</v>
      </c>
      <c r="I79" s="42">
        <f t="shared" si="11"/>
        <v>-6.2305295950155761E-3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586339</v>
      </c>
      <c r="G80" s="46">
        <f t="shared" si="10"/>
        <v>1.3436692506459949E-2</v>
      </c>
      <c r="H80" s="162">
        <v>577967</v>
      </c>
      <c r="I80" s="42">
        <f t="shared" si="11"/>
        <v>1.4485256078634247E-2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297405.33333333331</v>
      </c>
      <c r="I81" s="53">
        <f t="shared" si="11"/>
        <v>1.3404825737265482E-2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227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44500</v>
      </c>
      <c r="G15" s="42">
        <f>(F15-E15)/E15</f>
        <v>-0.33342345847621346</v>
      </c>
      <c r="H15" s="168">
        <v>45833.2</v>
      </c>
      <c r="I15" s="111">
        <f>(F15-H15)/H15</f>
        <v>-2.9088084619882468E-2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56000</v>
      </c>
      <c r="G16" s="46">
        <f t="shared" ref="G16:G39" si="0">(F16-E16)/E16</f>
        <v>-0.10457112443525465</v>
      </c>
      <c r="H16" s="162">
        <v>63833.2</v>
      </c>
      <c r="I16" s="46">
        <f>(F16-H16)/H16</f>
        <v>-0.12271357224767045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57000</v>
      </c>
      <c r="G17" s="46">
        <f t="shared" si="0"/>
        <v>-0.12948159483553501</v>
      </c>
      <c r="H17" s="162">
        <v>57166.6</v>
      </c>
      <c r="I17" s="46">
        <f t="shared" ref="I17:I29" si="1">(F17-H17)/H17</f>
        <v>-2.9142891128735755E-3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44000</v>
      </c>
      <c r="G18" s="46">
        <f t="shared" si="0"/>
        <v>0.28900333676091033</v>
      </c>
      <c r="H18" s="162">
        <v>40333.199999999997</v>
      </c>
      <c r="I18" s="46">
        <f t="shared" si="1"/>
        <v>9.0912697232057041E-2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105833.2</v>
      </c>
      <c r="G19" s="46">
        <f t="shared" si="0"/>
        <v>-4.161321989393868E-2</v>
      </c>
      <c r="H19" s="162">
        <v>105500</v>
      </c>
      <c r="I19" s="46">
        <f t="shared" si="1"/>
        <v>3.1582938388625315E-3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71000</v>
      </c>
      <c r="G20" s="46">
        <f t="shared" si="0"/>
        <v>0.24235014151417986</v>
      </c>
      <c r="H20" s="162">
        <v>65500</v>
      </c>
      <c r="I20" s="46">
        <f t="shared" si="1"/>
        <v>8.3969465648854963E-2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57166.6</v>
      </c>
      <c r="G21" s="46">
        <f t="shared" si="0"/>
        <v>-0.25399596548367986</v>
      </c>
      <c r="H21" s="162">
        <v>69000</v>
      </c>
      <c r="I21" s="46">
        <f t="shared" si="1"/>
        <v>-0.17149855072463771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23333.200000000001</v>
      </c>
      <c r="G22" s="46">
        <f t="shared" si="0"/>
        <v>3.4298392604921159E-2</v>
      </c>
      <c r="H22" s="162">
        <v>22500</v>
      </c>
      <c r="I22" s="46">
        <f t="shared" si="1"/>
        <v>3.7031111111111147E-2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26666.6</v>
      </c>
      <c r="G23" s="46">
        <f t="shared" si="0"/>
        <v>-0.10617734253988489</v>
      </c>
      <c r="H23" s="162">
        <v>26833.200000000001</v>
      </c>
      <c r="I23" s="46">
        <f t="shared" si="1"/>
        <v>-6.2087265029889156E-3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27666.6</v>
      </c>
      <c r="G24" s="46">
        <f t="shared" si="0"/>
        <v>-7.2127603257203327E-2</v>
      </c>
      <c r="H24" s="162">
        <v>29833.200000000001</v>
      </c>
      <c r="I24" s="46">
        <f t="shared" si="1"/>
        <v>-7.2623788262740907E-2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29500</v>
      </c>
      <c r="G25" s="46">
        <f t="shared" si="0"/>
        <v>1.1589968199450129E-2</v>
      </c>
      <c r="H25" s="162">
        <v>32666.6</v>
      </c>
      <c r="I25" s="46">
        <f t="shared" si="1"/>
        <v>-9.6936932524352051E-2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74500</v>
      </c>
      <c r="G26" s="46">
        <f t="shared" si="0"/>
        <v>0.1423297873512851</v>
      </c>
      <c r="H26" s="162">
        <v>76833.2</v>
      </c>
      <c r="I26" s="46">
        <f t="shared" si="1"/>
        <v>-3.0367080897320393E-2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28666.6</v>
      </c>
      <c r="G27" s="46">
        <f t="shared" si="0"/>
        <v>-5.0028103400631185E-2</v>
      </c>
      <c r="H27" s="162">
        <v>34000</v>
      </c>
      <c r="I27" s="46">
        <f t="shared" si="1"/>
        <v>-0.15686470588235299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41000</v>
      </c>
      <c r="G28" s="46">
        <f t="shared" si="0"/>
        <v>-0.11926347990813851</v>
      </c>
      <c r="H28" s="162">
        <v>43500</v>
      </c>
      <c r="I28" s="46">
        <f t="shared" si="1"/>
        <v>-5.7471264367816091E-2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98000</v>
      </c>
      <c r="G29" s="46">
        <f t="shared" si="0"/>
        <v>-0.17633781019881486</v>
      </c>
      <c r="H29" s="162">
        <v>99000</v>
      </c>
      <c r="I29" s="46">
        <f t="shared" si="1"/>
        <v>-1.0101010101010102E-2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39000</v>
      </c>
      <c r="G30" s="48">
        <f t="shared" si="0"/>
        <v>-0.42792431014863502</v>
      </c>
      <c r="H30" s="165">
        <v>45000</v>
      </c>
      <c r="I30" s="48">
        <f>(F30-H30)/H30</f>
        <v>-0.13333333333333333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146000</v>
      </c>
      <c r="G32" s="42">
        <f t="shared" si="0"/>
        <v>-6.4767268776118256E-2</v>
      </c>
      <c r="H32" s="168">
        <v>190000</v>
      </c>
      <c r="I32" s="43">
        <f>(F32-H32)/H32</f>
        <v>-0.23157894736842105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142666.6</v>
      </c>
      <c r="G33" s="46">
        <f t="shared" si="0"/>
        <v>-8.4703071549735151E-2</v>
      </c>
      <c r="H33" s="162">
        <v>187000</v>
      </c>
      <c r="I33" s="46">
        <f>(F33-H33)/H33</f>
        <v>-0.23707700534759354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102500</v>
      </c>
      <c r="G34" s="46">
        <f>(F34-E34)/E34</f>
        <v>0.23617114294144137</v>
      </c>
      <c r="H34" s="162">
        <v>110500</v>
      </c>
      <c r="I34" s="46">
        <f>(F34-H34)/H34</f>
        <v>-7.2398190045248875E-2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77000</v>
      </c>
      <c r="G35" s="46">
        <f t="shared" si="0"/>
        <v>0.10891089108910891</v>
      </c>
      <c r="H35" s="162">
        <v>76000</v>
      </c>
      <c r="I35" s="46">
        <f>(F35-H35)/H35</f>
        <v>1.3157894736842105E-2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164166.6</v>
      </c>
      <c r="G36" s="52">
        <f t="shared" si="0"/>
        <v>1.561440065593696</v>
      </c>
      <c r="H36" s="162">
        <v>120000</v>
      </c>
      <c r="I36" s="46">
        <f>(F36-H36)/H36</f>
        <v>0.36805500000000002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1844077.2</v>
      </c>
      <c r="G38" s="161">
        <f t="shared" si="0"/>
        <v>-3.5023062454261691E-2</v>
      </c>
      <c r="H38" s="189">
        <v>1858197.2</v>
      </c>
      <c r="I38" s="161">
        <f>(F38-H38)/H38</f>
        <v>-7.5987629300054912E-3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1269138.6000000001</v>
      </c>
      <c r="G39" s="167">
        <f t="shared" si="0"/>
        <v>0.25329794790923432</v>
      </c>
      <c r="H39" s="135">
        <v>1185493.6000000001</v>
      </c>
      <c r="I39" s="167">
        <f>(F39-H39)/H39</f>
        <v>7.0557108026563786E-2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228</v>
      </c>
      <c r="E12" s="215" t="s">
        <v>227</v>
      </c>
      <c r="F12" s="222" t="s">
        <v>186</v>
      </c>
      <c r="G12" s="207" t="s">
        <v>219</v>
      </c>
      <c r="H12" s="224" t="s">
        <v>229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78398.8</v>
      </c>
      <c r="E15" s="190">
        <v>44500</v>
      </c>
      <c r="F15" s="62">
        <f t="shared" ref="F15:F30" si="0">D15-E15</f>
        <v>33898.800000000003</v>
      </c>
      <c r="G15" s="159">
        <v>66759.024999999994</v>
      </c>
      <c r="H15" s="124">
        <f>AVERAGE(D15:E15)</f>
        <v>61449.4</v>
      </c>
      <c r="I15" s="64">
        <f t="shared" ref="I15:I30" si="1">(H15-G15)/G15</f>
        <v>-7.9534190321083831E-2</v>
      </c>
    </row>
    <row r="16" spans="1:9" ht="16.5" customHeight="1">
      <c r="A16" s="122"/>
      <c r="B16" s="155" t="s">
        <v>5</v>
      </c>
      <c r="C16" s="142" t="s">
        <v>164</v>
      </c>
      <c r="D16" s="134">
        <v>71109.777777777781</v>
      </c>
      <c r="E16" s="134">
        <v>56000</v>
      </c>
      <c r="F16" s="65">
        <f t="shared" si="0"/>
        <v>15109.777777777781</v>
      </c>
      <c r="G16" s="162">
        <v>62539.863888888889</v>
      </c>
      <c r="H16" s="173">
        <f t="shared" ref="H16:H30" si="2">AVERAGE(D16:E16)</f>
        <v>63554.888888888891</v>
      </c>
      <c r="I16" s="66">
        <f t="shared" si="1"/>
        <v>1.6230048114644766E-2</v>
      </c>
    </row>
    <row r="17" spans="1:9" ht="16.5">
      <c r="A17" s="122"/>
      <c r="B17" s="155" t="s">
        <v>6</v>
      </c>
      <c r="C17" s="142" t="s">
        <v>165</v>
      </c>
      <c r="D17" s="134">
        <v>76298.8</v>
      </c>
      <c r="E17" s="134">
        <v>57000</v>
      </c>
      <c r="F17" s="65">
        <f t="shared" si="0"/>
        <v>19298.800000000003</v>
      </c>
      <c r="G17" s="162">
        <v>65478.224999999999</v>
      </c>
      <c r="H17" s="173">
        <f t="shared" si="2"/>
        <v>66649.399999999994</v>
      </c>
      <c r="I17" s="66">
        <f t="shared" si="1"/>
        <v>1.7886480581903307E-2</v>
      </c>
    </row>
    <row r="18" spans="1:9" ht="16.5">
      <c r="A18" s="122"/>
      <c r="B18" s="155" t="s">
        <v>7</v>
      </c>
      <c r="C18" s="142" t="s">
        <v>166</v>
      </c>
      <c r="D18" s="134">
        <v>50798.8</v>
      </c>
      <c r="E18" s="134">
        <v>44000</v>
      </c>
      <c r="F18" s="65">
        <f t="shared" si="0"/>
        <v>6798.8000000000029</v>
      </c>
      <c r="G18" s="162">
        <v>34134.9</v>
      </c>
      <c r="H18" s="173">
        <f t="shared" si="2"/>
        <v>47399.4</v>
      </c>
      <c r="I18" s="66">
        <f t="shared" si="1"/>
        <v>0.38859056273784309</v>
      </c>
    </row>
    <row r="19" spans="1:9" ht="16.5">
      <c r="A19" s="122"/>
      <c r="B19" s="155" t="s">
        <v>8</v>
      </c>
      <c r="C19" s="142" t="s">
        <v>167</v>
      </c>
      <c r="D19" s="134">
        <v>134748.5</v>
      </c>
      <c r="E19" s="134">
        <v>105833.2</v>
      </c>
      <c r="F19" s="65">
        <f t="shared" si="0"/>
        <v>28915.300000000003</v>
      </c>
      <c r="G19" s="162">
        <v>110428.48482142857</v>
      </c>
      <c r="H19" s="173">
        <f t="shared" si="2"/>
        <v>120290.85</v>
      </c>
      <c r="I19" s="66">
        <f t="shared" si="1"/>
        <v>8.930997463670394E-2</v>
      </c>
    </row>
    <row r="20" spans="1:9" ht="16.5">
      <c r="A20" s="122"/>
      <c r="B20" s="155" t="s">
        <v>9</v>
      </c>
      <c r="C20" s="142" t="s">
        <v>168</v>
      </c>
      <c r="D20" s="134">
        <v>109998.8</v>
      </c>
      <c r="E20" s="134">
        <v>71000</v>
      </c>
      <c r="F20" s="65">
        <f t="shared" si="0"/>
        <v>38998.800000000003</v>
      </c>
      <c r="G20" s="162">
        <v>57149.75</v>
      </c>
      <c r="H20" s="173">
        <f t="shared" si="2"/>
        <v>90499.4</v>
      </c>
      <c r="I20" s="66">
        <f t="shared" si="1"/>
        <v>0.58354848446406138</v>
      </c>
    </row>
    <row r="21" spans="1:9" ht="16.5">
      <c r="A21" s="122"/>
      <c r="B21" s="155" t="s">
        <v>10</v>
      </c>
      <c r="C21" s="142" t="s">
        <v>169</v>
      </c>
      <c r="D21" s="134">
        <v>107498.8</v>
      </c>
      <c r="E21" s="134">
        <v>57166.6</v>
      </c>
      <c r="F21" s="65">
        <f t="shared" si="0"/>
        <v>50332.200000000004</v>
      </c>
      <c r="G21" s="162">
        <v>76630.416666666672</v>
      </c>
      <c r="H21" s="173">
        <f t="shared" si="2"/>
        <v>82332.7</v>
      </c>
      <c r="I21" s="66">
        <f t="shared" si="1"/>
        <v>7.4412793005388306E-2</v>
      </c>
    </row>
    <row r="22" spans="1:9" ht="16.5">
      <c r="A22" s="122"/>
      <c r="B22" s="155" t="s">
        <v>11</v>
      </c>
      <c r="C22" s="142" t="s">
        <v>170</v>
      </c>
      <c r="D22" s="134">
        <v>32998.800000000003</v>
      </c>
      <c r="E22" s="134">
        <v>23333.200000000001</v>
      </c>
      <c r="F22" s="65">
        <f t="shared" si="0"/>
        <v>9665.6000000000022</v>
      </c>
      <c r="G22" s="162">
        <v>22559.447222222225</v>
      </c>
      <c r="H22" s="173">
        <f t="shared" si="2"/>
        <v>28166</v>
      </c>
      <c r="I22" s="66">
        <f t="shared" si="1"/>
        <v>0.24852349982472222</v>
      </c>
    </row>
    <row r="23" spans="1:9" ht="16.5">
      <c r="A23" s="122"/>
      <c r="B23" s="155" t="s">
        <v>12</v>
      </c>
      <c r="C23" s="142" t="s">
        <v>171</v>
      </c>
      <c r="D23" s="134">
        <v>49443.111111111109</v>
      </c>
      <c r="E23" s="134">
        <v>26666.6</v>
      </c>
      <c r="F23" s="65">
        <f t="shared" si="0"/>
        <v>22776.511111111111</v>
      </c>
      <c r="G23" s="162">
        <v>29834.329861111109</v>
      </c>
      <c r="H23" s="173">
        <f t="shared" si="2"/>
        <v>38054.85555555555</v>
      </c>
      <c r="I23" s="66">
        <f t="shared" si="1"/>
        <v>0.27553914342013935</v>
      </c>
    </row>
    <row r="24" spans="1:9" ht="16.5">
      <c r="A24" s="122"/>
      <c r="B24" s="155" t="s">
        <v>13</v>
      </c>
      <c r="C24" s="142" t="s">
        <v>172</v>
      </c>
      <c r="D24" s="134">
        <v>49443.111111111109</v>
      </c>
      <c r="E24" s="134">
        <v>27666.6</v>
      </c>
      <c r="F24" s="65">
        <f t="shared" si="0"/>
        <v>21776.511111111111</v>
      </c>
      <c r="G24" s="162">
        <v>29817.246527777777</v>
      </c>
      <c r="H24" s="173">
        <f t="shared" si="2"/>
        <v>38554.85555555555</v>
      </c>
      <c r="I24" s="66">
        <f t="shared" si="1"/>
        <v>0.29303876263818684</v>
      </c>
    </row>
    <row r="25" spans="1:9" ht="16.5">
      <c r="A25" s="122"/>
      <c r="B25" s="155" t="s">
        <v>14</v>
      </c>
      <c r="C25" s="142" t="s">
        <v>173</v>
      </c>
      <c r="D25" s="134">
        <v>49498.8</v>
      </c>
      <c r="E25" s="134">
        <v>29500</v>
      </c>
      <c r="F25" s="65">
        <f t="shared" si="0"/>
        <v>19998.800000000003</v>
      </c>
      <c r="G25" s="162">
        <v>29162.013194444444</v>
      </c>
      <c r="H25" s="173">
        <f t="shared" si="2"/>
        <v>39499.4</v>
      </c>
      <c r="I25" s="66">
        <f t="shared" si="1"/>
        <v>0.35448124711516482</v>
      </c>
    </row>
    <row r="26" spans="1:9" ht="16.5">
      <c r="A26" s="122"/>
      <c r="B26" s="155" t="s">
        <v>15</v>
      </c>
      <c r="C26" s="142" t="s">
        <v>174</v>
      </c>
      <c r="D26" s="134">
        <v>133498.79999999999</v>
      </c>
      <c r="E26" s="134">
        <v>74500</v>
      </c>
      <c r="F26" s="65">
        <f t="shared" si="0"/>
        <v>58998.799999999988</v>
      </c>
      <c r="G26" s="162">
        <v>65217.59375</v>
      </c>
      <c r="H26" s="173">
        <f t="shared" si="2"/>
        <v>103999.4</v>
      </c>
      <c r="I26" s="66">
        <f t="shared" si="1"/>
        <v>0.5946525165994796</v>
      </c>
    </row>
    <row r="27" spans="1:9" ht="16.5">
      <c r="A27" s="122"/>
      <c r="B27" s="155" t="s">
        <v>16</v>
      </c>
      <c r="C27" s="142" t="s">
        <v>175</v>
      </c>
      <c r="D27" s="134">
        <v>49998.666666666664</v>
      </c>
      <c r="E27" s="134">
        <v>28666.6</v>
      </c>
      <c r="F27" s="65">
        <f t="shared" si="0"/>
        <v>21332.066666666666</v>
      </c>
      <c r="G27" s="162">
        <v>30176.261111111111</v>
      </c>
      <c r="H27" s="173">
        <f t="shared" si="2"/>
        <v>39332.633333333331</v>
      </c>
      <c r="I27" s="66">
        <f t="shared" si="1"/>
        <v>0.30342964585664922</v>
      </c>
    </row>
    <row r="28" spans="1:9" ht="16.5">
      <c r="A28" s="122"/>
      <c r="B28" s="155" t="s">
        <v>17</v>
      </c>
      <c r="C28" s="142" t="s">
        <v>176</v>
      </c>
      <c r="D28" s="134">
        <v>44898.8</v>
      </c>
      <c r="E28" s="134">
        <v>41000</v>
      </c>
      <c r="F28" s="65">
        <f t="shared" si="0"/>
        <v>3898.8000000000029</v>
      </c>
      <c r="G28" s="162">
        <v>46551.947222222225</v>
      </c>
      <c r="H28" s="173">
        <f t="shared" si="2"/>
        <v>42949.4</v>
      </c>
      <c r="I28" s="66">
        <f t="shared" si="1"/>
        <v>-7.7387680584551297E-2</v>
      </c>
    </row>
    <row r="29" spans="1:9" ht="16.5">
      <c r="A29" s="122"/>
      <c r="B29" s="155" t="s">
        <v>18</v>
      </c>
      <c r="C29" s="142" t="s">
        <v>177</v>
      </c>
      <c r="D29" s="134">
        <v>98642.428571428565</v>
      </c>
      <c r="E29" s="134">
        <v>98000</v>
      </c>
      <c r="F29" s="65">
        <f t="shared" si="0"/>
        <v>642.42857142856519</v>
      </c>
      <c r="G29" s="162">
        <v>118980.81666666665</v>
      </c>
      <c r="H29" s="173">
        <f t="shared" si="2"/>
        <v>98321.21428571429</v>
      </c>
      <c r="I29" s="66">
        <f t="shared" si="1"/>
        <v>-0.17363809528078572</v>
      </c>
    </row>
    <row r="30" spans="1:9" ht="17.25" thickBot="1">
      <c r="A30" s="36"/>
      <c r="B30" s="156" t="s">
        <v>19</v>
      </c>
      <c r="C30" s="143" t="s">
        <v>178</v>
      </c>
      <c r="D30" s="191">
        <v>47798.8</v>
      </c>
      <c r="E30" s="136">
        <v>39000</v>
      </c>
      <c r="F30" s="68">
        <f t="shared" si="0"/>
        <v>8798.8000000000029</v>
      </c>
      <c r="G30" s="165">
        <v>68172.797222222231</v>
      </c>
      <c r="H30" s="93">
        <f t="shared" si="2"/>
        <v>43399.4</v>
      </c>
      <c r="I30" s="69">
        <f t="shared" si="1"/>
        <v>-0.36339123861191464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202142.57142857142</v>
      </c>
      <c r="E32" s="125">
        <v>146000</v>
      </c>
      <c r="F32" s="62">
        <f>D32-E32</f>
        <v>56142.57142857142</v>
      </c>
      <c r="G32" s="168">
        <v>156110.875</v>
      </c>
      <c r="H32" s="63">
        <f>AVERAGE(D32:E32)</f>
        <v>174071.28571428571</v>
      </c>
      <c r="I32" s="72">
        <f>(H32-G32)/G32</f>
        <v>0.11504906826180886</v>
      </c>
    </row>
    <row r="33" spans="1:9" ht="16.5">
      <c r="A33" s="35"/>
      <c r="B33" s="32" t="s">
        <v>27</v>
      </c>
      <c r="C33" s="15" t="s">
        <v>180</v>
      </c>
      <c r="D33" s="45">
        <v>199285.42857142858</v>
      </c>
      <c r="E33" s="125">
        <v>142666.6</v>
      </c>
      <c r="F33" s="73">
        <f>D33-E33</f>
        <v>56618.828571428574</v>
      </c>
      <c r="G33" s="162">
        <v>155869.19999999998</v>
      </c>
      <c r="H33" s="63">
        <f>AVERAGE(D33:E33)</f>
        <v>170976.01428571431</v>
      </c>
      <c r="I33" s="66">
        <f>(H33-G33)/G33</f>
        <v>9.6919816652130925E-2</v>
      </c>
    </row>
    <row r="34" spans="1:9" ht="16.5">
      <c r="A34" s="35"/>
      <c r="B34" s="37" t="s">
        <v>28</v>
      </c>
      <c r="C34" s="15" t="s">
        <v>181</v>
      </c>
      <c r="D34" s="45">
        <v>150831.66666666666</v>
      </c>
      <c r="E34" s="125">
        <v>102500</v>
      </c>
      <c r="F34" s="65">
        <f>D34-E34</f>
        <v>48331.666666666657</v>
      </c>
      <c r="G34" s="162">
        <v>82917.32142857142</v>
      </c>
      <c r="H34" s="63">
        <f>AVERAGE(D34:E34)</f>
        <v>126665.83333333333</v>
      </c>
      <c r="I34" s="66">
        <f>(H34-G34)/G34</f>
        <v>0.52761607769070029</v>
      </c>
    </row>
    <row r="35" spans="1:9" ht="16.5">
      <c r="A35" s="35"/>
      <c r="B35" s="32" t="s">
        <v>29</v>
      </c>
      <c r="C35" s="15" t="s">
        <v>182</v>
      </c>
      <c r="D35" s="45">
        <v>203333.33333333334</v>
      </c>
      <c r="E35" s="125">
        <v>77000</v>
      </c>
      <c r="F35" s="73">
        <f>D35-E35</f>
        <v>126333.33333333334</v>
      </c>
      <c r="G35" s="162">
        <v>69437.5</v>
      </c>
      <c r="H35" s="63">
        <f>AVERAGE(D35:E35)</f>
        <v>140166.66666666669</v>
      </c>
      <c r="I35" s="66">
        <f>(H35-G35)/G35</f>
        <v>1.0186018601860189</v>
      </c>
    </row>
    <row r="36" spans="1:9" ht="17.25" thickBot="1">
      <c r="A36" s="36"/>
      <c r="B36" s="37" t="s">
        <v>30</v>
      </c>
      <c r="C36" s="15" t="s">
        <v>183</v>
      </c>
      <c r="D36" s="47">
        <v>189999.77777777778</v>
      </c>
      <c r="E36" s="125">
        <v>164166.6</v>
      </c>
      <c r="F36" s="65">
        <f>D36-E36</f>
        <v>25833.177777777775</v>
      </c>
      <c r="G36" s="165">
        <v>64091.525000000001</v>
      </c>
      <c r="H36" s="63">
        <f>AVERAGE(D36:E36)</f>
        <v>177083.18888888889</v>
      </c>
      <c r="I36" s="74">
        <f>(H36-G36)/G36</f>
        <v>1.7629735583431492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1880261.5</v>
      </c>
      <c r="E38" s="126">
        <v>1844077.2</v>
      </c>
      <c r="F38" s="62">
        <f>D38-E38</f>
        <v>36184.300000000047</v>
      </c>
      <c r="G38" s="162">
        <v>1911006.5</v>
      </c>
      <c r="H38" s="62">
        <f>AVERAGE(D38:E38)</f>
        <v>1862169.35</v>
      </c>
      <c r="I38" s="72">
        <f>(H38-G38)/G38</f>
        <v>-2.555572155301403E-2</v>
      </c>
    </row>
    <row r="39" spans="1:9" ht="17.25" thickBot="1">
      <c r="A39" s="36"/>
      <c r="B39" s="34" t="s">
        <v>32</v>
      </c>
      <c r="C39" s="16" t="s">
        <v>185</v>
      </c>
      <c r="D39" s="54">
        <v>1045204.3333333334</v>
      </c>
      <c r="E39" s="127">
        <v>1269138.6000000001</v>
      </c>
      <c r="F39" s="68">
        <f>D39-E39</f>
        <v>-223934.26666666672</v>
      </c>
      <c r="G39" s="162">
        <v>1012639.175</v>
      </c>
      <c r="H39" s="75">
        <f>AVERAGE(D39:E39)</f>
        <v>1157171.4666666668</v>
      </c>
      <c r="I39" s="69">
        <f>(H39-G39)/G39</f>
        <v>0.14272832340963576</v>
      </c>
    </row>
    <row r="40" spans="1:9" ht="15.75" customHeight="1" thickBot="1">
      <c r="A40" s="217"/>
      <c r="B40" s="218"/>
      <c r="C40" s="219"/>
      <c r="D40" s="77">
        <f>SUM(D15:D39)</f>
        <v>5056132.2063492062</v>
      </c>
      <c r="E40" s="77">
        <f>SUM(E15:E39)</f>
        <v>4569381.8000000007</v>
      </c>
      <c r="F40" s="77">
        <f>SUM(F15:F39)</f>
        <v>486750.40634920634</v>
      </c>
      <c r="G40" s="77">
        <f>SUM(G15:G39)</f>
        <v>4365665.2145833327</v>
      </c>
      <c r="H40" s="77">
        <f>AVERAGE(D40:E40)</f>
        <v>4812757.003174603</v>
      </c>
      <c r="I40" s="69">
        <f>(H40-G40)/G40</f>
        <v>0.10241091943967161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230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61449.4</v>
      </c>
      <c r="G16" s="21">
        <f t="shared" ref="G16:G31" si="0">(F16-E16)/E16</f>
        <v>-7.9534190321083831E-2</v>
      </c>
      <c r="H16" s="159">
        <v>65116</v>
      </c>
      <c r="I16" s="21">
        <f t="shared" ref="I16:I31" si="1">(F16-H16)/H16</f>
        <v>-5.6308741323177078E-2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63554.888888888891</v>
      </c>
      <c r="G17" s="21">
        <f t="shared" si="0"/>
        <v>1.6230048114644766E-2</v>
      </c>
      <c r="H17" s="162">
        <v>67193.711111111101</v>
      </c>
      <c r="I17" s="21">
        <f t="shared" si="1"/>
        <v>-5.415420821459134E-2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66649.399999999994</v>
      </c>
      <c r="G18" s="21">
        <f t="shared" si="0"/>
        <v>1.7886480581903307E-2</v>
      </c>
      <c r="H18" s="162">
        <v>67032.7</v>
      </c>
      <c r="I18" s="21">
        <f t="shared" si="1"/>
        <v>-5.7181047458927199E-3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47399.4</v>
      </c>
      <c r="G19" s="21">
        <f t="shared" si="0"/>
        <v>0.38859056273784309</v>
      </c>
      <c r="H19" s="162">
        <v>41366</v>
      </c>
      <c r="I19" s="21">
        <f t="shared" si="1"/>
        <v>0.14585408306338543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120290.85</v>
      </c>
      <c r="G20" s="21">
        <f t="shared" si="0"/>
        <v>8.930997463670394E-2</v>
      </c>
      <c r="H20" s="162">
        <v>109499.25</v>
      </c>
      <c r="I20" s="21">
        <f t="shared" si="1"/>
        <v>9.8554099685614335E-2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90499.4</v>
      </c>
      <c r="G21" s="21">
        <f t="shared" si="0"/>
        <v>0.58354848446406138</v>
      </c>
      <c r="H21" s="162">
        <v>87499.4</v>
      </c>
      <c r="I21" s="21">
        <f t="shared" si="1"/>
        <v>3.4285949389367243E-2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82332.7</v>
      </c>
      <c r="G22" s="21">
        <f t="shared" si="0"/>
        <v>7.4412793005388306E-2</v>
      </c>
      <c r="H22" s="162">
        <v>88249.4</v>
      </c>
      <c r="I22" s="21">
        <f t="shared" si="1"/>
        <v>-6.7045215038289183E-2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28166</v>
      </c>
      <c r="G23" s="21">
        <f t="shared" si="0"/>
        <v>0.24852349982472222</v>
      </c>
      <c r="H23" s="162">
        <v>27249.4</v>
      </c>
      <c r="I23" s="21">
        <f t="shared" si="1"/>
        <v>3.3637437888540608E-2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38054.85555555555</v>
      </c>
      <c r="G24" s="21">
        <f t="shared" si="0"/>
        <v>0.27553914342013935</v>
      </c>
      <c r="H24" s="162">
        <v>35638.155555555553</v>
      </c>
      <c r="I24" s="21">
        <f t="shared" si="1"/>
        <v>6.7812151395788584E-2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38554.85555555555</v>
      </c>
      <c r="G25" s="21">
        <f t="shared" si="0"/>
        <v>0.29303876263818684</v>
      </c>
      <c r="H25" s="162">
        <v>37693.711111111108</v>
      </c>
      <c r="I25" s="21">
        <f t="shared" si="1"/>
        <v>2.2845838710495125E-2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39499.4</v>
      </c>
      <c r="G26" s="21">
        <f t="shared" si="0"/>
        <v>0.35448124711516482</v>
      </c>
      <c r="H26" s="162">
        <v>40499.300000000003</v>
      </c>
      <c r="I26" s="21">
        <f t="shared" si="1"/>
        <v>-2.4689315617800835E-2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103999.4</v>
      </c>
      <c r="G27" s="21">
        <f t="shared" si="0"/>
        <v>0.5946525165994796</v>
      </c>
      <c r="H27" s="162">
        <v>95360.377777777787</v>
      </c>
      <c r="I27" s="21">
        <f t="shared" si="1"/>
        <v>9.0593414409012474E-2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39332.633333333331</v>
      </c>
      <c r="G28" s="21">
        <f t="shared" si="0"/>
        <v>0.30342964585664922</v>
      </c>
      <c r="H28" s="162">
        <v>39777.111111111109</v>
      </c>
      <c r="I28" s="21">
        <f t="shared" si="1"/>
        <v>-1.1174209623624986E-2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42949.4</v>
      </c>
      <c r="G29" s="21">
        <f t="shared" si="0"/>
        <v>-7.7387680584551297E-2</v>
      </c>
      <c r="H29" s="162">
        <v>44149.4</v>
      </c>
      <c r="I29" s="21">
        <f t="shared" si="1"/>
        <v>-2.718043733323669E-2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98321.21428571429</v>
      </c>
      <c r="G30" s="21">
        <f t="shared" si="0"/>
        <v>-0.17363809528078572</v>
      </c>
      <c r="H30" s="162">
        <v>106791.66666666666</v>
      </c>
      <c r="I30" s="21">
        <f t="shared" si="1"/>
        <v>-7.9317540828270319E-2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43399.4</v>
      </c>
      <c r="G31" s="149">
        <f t="shared" si="0"/>
        <v>-0.36339123861191464</v>
      </c>
      <c r="H31" s="165">
        <v>46449.4</v>
      </c>
      <c r="I31" s="149">
        <f t="shared" si="1"/>
        <v>-6.5662850327453101E-2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174071.28571428571</v>
      </c>
      <c r="G33" s="21">
        <f>(F33-E33)/E33</f>
        <v>0.11504906826180886</v>
      </c>
      <c r="H33" s="168">
        <v>209999.85714285716</v>
      </c>
      <c r="I33" s="21">
        <f>(F33-H33)/H33</f>
        <v>-0.17108855176091964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170976.01428571431</v>
      </c>
      <c r="G34" s="21">
        <f>(F34-E34)/E34</f>
        <v>9.6919816652130925E-2</v>
      </c>
      <c r="H34" s="162">
        <v>207071.28571428571</v>
      </c>
      <c r="I34" s="21">
        <f>(F34-H34)/H34</f>
        <v>-0.17431326272042949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126665.83333333333</v>
      </c>
      <c r="G35" s="21">
        <f>(F35-E35)/E35</f>
        <v>0.52761607769070029</v>
      </c>
      <c r="H35" s="162">
        <v>130249.16666666667</v>
      </c>
      <c r="I35" s="21">
        <f>(F35-H35)/H35</f>
        <v>-2.7511372433604894E-2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140166.66666666669</v>
      </c>
      <c r="G36" s="21">
        <f>(F36-E36)/E36</f>
        <v>1.0186018601860189</v>
      </c>
      <c r="H36" s="162">
        <v>141750</v>
      </c>
      <c r="I36" s="21">
        <f>(F36-H36)/H36</f>
        <v>-1.1169900058788811E-2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177083.18888888889</v>
      </c>
      <c r="G37" s="149">
        <f>(F37-E37)/E37</f>
        <v>1.7629735583431492</v>
      </c>
      <c r="H37" s="165">
        <v>148499.4</v>
      </c>
      <c r="I37" s="149">
        <f>(F37-H37)/H37</f>
        <v>0.1924842045751626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1862169.35</v>
      </c>
      <c r="G39" s="21">
        <f t="shared" ref="G39:G44" si="2">(F39-E39)/E39</f>
        <v>-2.555572155301403E-2</v>
      </c>
      <c r="H39" s="162">
        <v>1869229.35</v>
      </c>
      <c r="I39" s="21">
        <f t="shared" ref="I39:I44" si="3">(F39-H39)/H39</f>
        <v>-3.7769576002003175E-3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1157171.4666666668</v>
      </c>
      <c r="G40" s="21">
        <f t="shared" si="2"/>
        <v>0.14272832340963576</v>
      </c>
      <c r="H40" s="162">
        <v>1084203.1333333333</v>
      </c>
      <c r="I40" s="21">
        <f t="shared" si="3"/>
        <v>6.7301348880071638E-2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712576.8</v>
      </c>
      <c r="G41" s="21">
        <f t="shared" si="2"/>
        <v>0.22447721317371441</v>
      </c>
      <c r="H41" s="170">
        <v>707912.4</v>
      </c>
      <c r="I41" s="21">
        <f t="shared" si="3"/>
        <v>6.5889508362899467E-3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347139</v>
      </c>
      <c r="G42" s="21">
        <f t="shared" si="2"/>
        <v>3.4759358288770054E-2</v>
      </c>
      <c r="H42" s="163">
        <v>347139</v>
      </c>
      <c r="I42" s="21">
        <f t="shared" si="3"/>
        <v>0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188370</v>
      </c>
      <c r="G43" s="21">
        <f t="shared" si="2"/>
        <v>-0.11578947368421053</v>
      </c>
      <c r="H43" s="163">
        <v>170430</v>
      </c>
      <c r="I43" s="21">
        <f t="shared" si="3"/>
        <v>0.10526315789473684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927139.2</v>
      </c>
      <c r="G44" s="153">
        <f t="shared" si="2"/>
        <v>1.6822429906542005E-2</v>
      </c>
      <c r="H44" s="166">
        <v>927139.2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341981.25</v>
      </c>
      <c r="G46" s="21">
        <f t="shared" ref="G46:G51" si="4">(F46-E46)/E46</f>
        <v>3.0871919115324047E-2</v>
      </c>
      <c r="H46" s="160">
        <v>337944.75</v>
      </c>
      <c r="I46" s="21">
        <f t="shared" ref="I46:I51" si="5">(F46-H46)/H46</f>
        <v>1.1944260119442602E-2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1000902.5</v>
      </c>
      <c r="G48" s="21">
        <f t="shared" si="4"/>
        <v>1.5003370892412155E-2</v>
      </c>
      <c r="H48" s="163">
        <v>996695.14285714284</v>
      </c>
      <c r="I48" s="21">
        <f t="shared" si="5"/>
        <v>4.2213079626296562E-3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1382277</v>
      </c>
      <c r="G49" s="21">
        <f t="shared" si="4"/>
        <v>6.6759609988226859E-2</v>
      </c>
      <c r="H49" s="163">
        <v>1321152.857142857</v>
      </c>
      <c r="I49" s="21">
        <f t="shared" si="5"/>
        <v>4.6265761396702312E-2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166169.25</v>
      </c>
      <c r="G50" s="21">
        <f t="shared" si="4"/>
        <v>0.17157350921938813</v>
      </c>
      <c r="H50" s="163">
        <v>159217.5</v>
      </c>
      <c r="I50" s="21">
        <f t="shared" si="5"/>
        <v>4.3661971830985913E-2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156750.75</v>
      </c>
      <c r="G53" s="22">
        <f t="shared" ref="G53:G61" si="6">(F53-E53)/E53</f>
        <v>6.6379692282050123E-2</v>
      </c>
      <c r="H53" s="124">
        <v>155853.75</v>
      </c>
      <c r="I53" s="22">
        <f t="shared" ref="I53:I61" si="7">(F53-H53)/H53</f>
        <v>5.7553956834532375E-3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209898</v>
      </c>
      <c r="G54" s="147">
        <f t="shared" si="6"/>
        <v>8.1669672764751358E-2</v>
      </c>
      <c r="H54" s="174">
        <v>209673.75</v>
      </c>
      <c r="I54" s="147">
        <f t="shared" si="7"/>
        <v>1.0695187165775401E-3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186037.8</v>
      </c>
      <c r="G56" s="147">
        <f t="shared" si="6"/>
        <v>-0.15173824130879351</v>
      </c>
      <c r="H56" s="174">
        <v>185140.8</v>
      </c>
      <c r="I56" s="147">
        <f t="shared" si="7"/>
        <v>4.8449612403100775E-3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109097.625</v>
      </c>
      <c r="G57" s="147">
        <f t="shared" si="6"/>
        <v>6.3979758587879895E-2</v>
      </c>
      <c r="H57" s="179">
        <v>108537</v>
      </c>
      <c r="I57" s="147">
        <f t="shared" si="7"/>
        <v>5.1652892561983473E-3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223711.8</v>
      </c>
      <c r="G59" s="147">
        <f t="shared" si="6"/>
        <v>0.20012030075187964</v>
      </c>
      <c r="H59" s="173">
        <v>223711.8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218868</v>
      </c>
      <c r="G60" s="147">
        <f t="shared" si="6"/>
        <v>0.19519226555495903</v>
      </c>
      <c r="H60" s="174">
        <v>216433.28571428571</v>
      </c>
      <c r="I60" s="147">
        <f t="shared" si="7"/>
        <v>1.1249259917110736E-2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1444170</v>
      </c>
      <c r="G61" s="28">
        <f t="shared" si="6"/>
        <v>0.52414010728936578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495592.5</v>
      </c>
      <c r="G63" s="21">
        <f t="shared" ref="G63:G68" si="8">(F63-E63)/E63</f>
        <v>0.18314684940307294</v>
      </c>
      <c r="H63" s="168">
        <v>495592.5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822150.33333333337</v>
      </c>
      <c r="G65" s="21">
        <f t="shared" si="8"/>
        <v>-3.6694000138674444E-2</v>
      </c>
      <c r="H65" s="162">
        <v>820256.66666666663</v>
      </c>
      <c r="I65" s="21">
        <f t="shared" si="9"/>
        <v>2.3086269744836915E-3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300831.375</v>
      </c>
      <c r="G67" s="21">
        <f t="shared" si="8"/>
        <v>1.6287878787878789E-2</v>
      </c>
      <c r="H67" s="162">
        <v>300158.625</v>
      </c>
      <c r="I67" s="21">
        <f t="shared" si="9"/>
        <v>2.2413149047441168E-3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224121.85714285713</v>
      </c>
      <c r="G68" s="153">
        <f t="shared" si="8"/>
        <v>6.5520812729199553E-3</v>
      </c>
      <c r="H68" s="171">
        <v>223993.71428571429</v>
      </c>
      <c r="I68" s="153">
        <f t="shared" si="9"/>
        <v>5.7208237986262596E-4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313053</v>
      </c>
      <c r="G70" s="21">
        <f>(F70-E70)/E70</f>
        <v>5.9754896311021016E-3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207975.85714285719</v>
      </c>
      <c r="G71" s="21">
        <f>(F71-E71)/E71</f>
        <v>-1.0003659875563986E-2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133114.79999999999</v>
      </c>
      <c r="G74" s="21">
        <f>(F74-E74)/E74</f>
        <v>1.9230769230769166E-2</v>
      </c>
      <c r="H74" s="166">
        <v>129437.1</v>
      </c>
      <c r="I74" s="21">
        <f>(F74-H74)/H74</f>
        <v>2.8413028413028278E-2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70414.5</v>
      </c>
      <c r="G76" s="22">
        <f t="shared" ref="G76:G82" si="10">(F76-E76)/E76</f>
        <v>-2.4960290447014937E-3</v>
      </c>
      <c r="H76" s="160">
        <v>70414.5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89251.5</v>
      </c>
      <c r="G77" s="21">
        <f t="shared" si="10"/>
        <v>-0.14347887283394162</v>
      </c>
      <c r="H77" s="154">
        <v>86560.5</v>
      </c>
      <c r="I77" s="21">
        <f t="shared" si="11"/>
        <v>3.1088082901554404E-2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143071.5</v>
      </c>
      <c r="G80" s="21">
        <f t="shared" si="10"/>
        <v>8.5347367804408852E-2</v>
      </c>
      <c r="H80" s="172">
        <v>143968.5</v>
      </c>
      <c r="I80" s="21">
        <f t="shared" si="11"/>
        <v>-6.2305295950155761E-3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586339</v>
      </c>
      <c r="G81" s="21">
        <f t="shared" si="10"/>
        <v>1.3436692506459949E-2</v>
      </c>
      <c r="H81" s="172">
        <v>577967</v>
      </c>
      <c r="I81" s="21">
        <f t="shared" si="11"/>
        <v>1.4485256078634247E-2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297405.33333333331</v>
      </c>
      <c r="I82" s="149">
        <f t="shared" si="11"/>
        <v>1.3404825737265482E-2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230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118980.81666666665</v>
      </c>
      <c r="F15" s="159">
        <v>98321.21428571429</v>
      </c>
      <c r="G15" s="147">
        <f>(F15-E15)/E15</f>
        <v>-0.17363809528078572</v>
      </c>
      <c r="H15" s="159">
        <v>106791.66666666666</v>
      </c>
      <c r="I15" s="147">
        <f>(F15-H15)/H15</f>
        <v>-7.9317540828270319E-2</v>
      </c>
    </row>
    <row r="16" spans="1:9" ht="16.5">
      <c r="A16" s="122"/>
      <c r="B16" s="155" t="s">
        <v>10</v>
      </c>
      <c r="C16" s="142" t="s">
        <v>90</v>
      </c>
      <c r="D16" s="138" t="s">
        <v>161</v>
      </c>
      <c r="E16" s="162">
        <v>76630.416666666672</v>
      </c>
      <c r="F16" s="162">
        <v>82332.7</v>
      </c>
      <c r="G16" s="147">
        <f>(F16-E16)/E16</f>
        <v>7.4412793005388306E-2</v>
      </c>
      <c r="H16" s="162">
        <v>88249.4</v>
      </c>
      <c r="I16" s="147">
        <f>(F16-H16)/H16</f>
        <v>-6.7045215038289183E-2</v>
      </c>
    </row>
    <row r="17" spans="1:9" ht="16.5">
      <c r="A17" s="122"/>
      <c r="B17" s="155" t="s">
        <v>19</v>
      </c>
      <c r="C17" s="142" t="s">
        <v>99</v>
      </c>
      <c r="D17" s="138" t="s">
        <v>161</v>
      </c>
      <c r="E17" s="162">
        <v>68172.797222222231</v>
      </c>
      <c r="F17" s="162">
        <v>43399.4</v>
      </c>
      <c r="G17" s="147">
        <f>(F17-E17)/E17</f>
        <v>-0.36339123861191464</v>
      </c>
      <c r="H17" s="162">
        <v>46449.4</v>
      </c>
      <c r="I17" s="147">
        <f>(F17-H17)/H17</f>
        <v>-6.5662850327453101E-2</v>
      </c>
    </row>
    <row r="18" spans="1:9" ht="16.5">
      <c r="A18" s="122"/>
      <c r="B18" s="155" t="s">
        <v>4</v>
      </c>
      <c r="C18" s="142" t="s">
        <v>84</v>
      </c>
      <c r="D18" s="138" t="s">
        <v>161</v>
      </c>
      <c r="E18" s="162">
        <v>66759.024999999994</v>
      </c>
      <c r="F18" s="162">
        <v>61449.4</v>
      </c>
      <c r="G18" s="147">
        <f>(F18-E18)/E18</f>
        <v>-7.9534190321083831E-2</v>
      </c>
      <c r="H18" s="162">
        <v>65116</v>
      </c>
      <c r="I18" s="147">
        <f>(F18-H18)/H18</f>
        <v>-5.6308741323177078E-2</v>
      </c>
    </row>
    <row r="19" spans="1:9" ht="16.5">
      <c r="A19" s="122"/>
      <c r="B19" s="155" t="s">
        <v>5</v>
      </c>
      <c r="C19" s="142" t="s">
        <v>85</v>
      </c>
      <c r="D19" s="138" t="s">
        <v>161</v>
      </c>
      <c r="E19" s="162">
        <v>62539.863888888889</v>
      </c>
      <c r="F19" s="162">
        <v>63554.888888888891</v>
      </c>
      <c r="G19" s="147">
        <f>(F19-E19)/E19</f>
        <v>1.6230048114644766E-2</v>
      </c>
      <c r="H19" s="162">
        <v>67193.711111111101</v>
      </c>
      <c r="I19" s="147">
        <f>(F19-H19)/H19</f>
        <v>-5.415420821459134E-2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46551.947222222225</v>
      </c>
      <c r="F20" s="162">
        <v>42949.4</v>
      </c>
      <c r="G20" s="147">
        <f>(F20-E20)/E20</f>
        <v>-7.7387680584551297E-2</v>
      </c>
      <c r="H20" s="162">
        <v>44149.4</v>
      </c>
      <c r="I20" s="147">
        <f>(F20-H20)/H20</f>
        <v>-2.718043733323669E-2</v>
      </c>
    </row>
    <row r="21" spans="1:9" ht="16.5">
      <c r="A21" s="122"/>
      <c r="B21" s="155" t="s">
        <v>14</v>
      </c>
      <c r="C21" s="142" t="s">
        <v>94</v>
      </c>
      <c r="D21" s="138" t="s">
        <v>81</v>
      </c>
      <c r="E21" s="162">
        <v>29162.013194444444</v>
      </c>
      <c r="F21" s="162">
        <v>39499.4</v>
      </c>
      <c r="G21" s="147">
        <f>(F21-E21)/E21</f>
        <v>0.35448124711516482</v>
      </c>
      <c r="H21" s="162">
        <v>40499.300000000003</v>
      </c>
      <c r="I21" s="147">
        <f>(F21-H21)/H21</f>
        <v>-2.4689315617800835E-2</v>
      </c>
    </row>
    <row r="22" spans="1:9" ht="16.5">
      <c r="A22" s="122"/>
      <c r="B22" s="155" t="s">
        <v>16</v>
      </c>
      <c r="C22" s="142" t="s">
        <v>96</v>
      </c>
      <c r="D22" s="140" t="s">
        <v>81</v>
      </c>
      <c r="E22" s="162">
        <v>30176.261111111111</v>
      </c>
      <c r="F22" s="162">
        <v>39332.633333333331</v>
      </c>
      <c r="G22" s="147">
        <f>(F22-E22)/E22</f>
        <v>0.30342964585664922</v>
      </c>
      <c r="H22" s="162">
        <v>39777.111111111109</v>
      </c>
      <c r="I22" s="147">
        <f>(F22-H22)/H22</f>
        <v>-1.1174209623624986E-2</v>
      </c>
    </row>
    <row r="23" spans="1:9" ht="16.5">
      <c r="A23" s="122"/>
      <c r="B23" s="155" t="s">
        <v>6</v>
      </c>
      <c r="C23" s="142" t="s">
        <v>86</v>
      </c>
      <c r="D23" s="140" t="s">
        <v>161</v>
      </c>
      <c r="E23" s="162">
        <v>65478.224999999999</v>
      </c>
      <c r="F23" s="162">
        <v>66649.399999999994</v>
      </c>
      <c r="G23" s="147">
        <f>(F23-E23)/E23</f>
        <v>1.7886480581903307E-2</v>
      </c>
      <c r="H23" s="162">
        <v>67032.7</v>
      </c>
      <c r="I23" s="147">
        <f>(F23-H23)/H23</f>
        <v>-5.7181047458927199E-3</v>
      </c>
    </row>
    <row r="24" spans="1:9" ht="16.5">
      <c r="A24" s="122"/>
      <c r="B24" s="155" t="s">
        <v>13</v>
      </c>
      <c r="C24" s="142" t="s">
        <v>93</v>
      </c>
      <c r="D24" s="140" t="s">
        <v>81</v>
      </c>
      <c r="E24" s="162">
        <v>29817.246527777777</v>
      </c>
      <c r="F24" s="162">
        <v>38554.85555555555</v>
      </c>
      <c r="G24" s="147">
        <f>(F24-E24)/E24</f>
        <v>0.29303876263818684</v>
      </c>
      <c r="H24" s="162">
        <v>37693.711111111108</v>
      </c>
      <c r="I24" s="147">
        <f>(F24-H24)/H24</f>
        <v>2.2845838710495125E-2</v>
      </c>
    </row>
    <row r="25" spans="1:9" ht="16.5">
      <c r="A25" s="122"/>
      <c r="B25" s="155" t="s">
        <v>11</v>
      </c>
      <c r="C25" s="142" t="s">
        <v>91</v>
      </c>
      <c r="D25" s="140" t="s">
        <v>81</v>
      </c>
      <c r="E25" s="162">
        <v>22559.447222222225</v>
      </c>
      <c r="F25" s="162">
        <v>28166</v>
      </c>
      <c r="G25" s="147">
        <f>(F25-E25)/E25</f>
        <v>0.24852349982472222</v>
      </c>
      <c r="H25" s="162">
        <v>27249.4</v>
      </c>
      <c r="I25" s="147">
        <f>(F25-H25)/H25</f>
        <v>3.3637437888540608E-2</v>
      </c>
    </row>
    <row r="26" spans="1:9" ht="16.5">
      <c r="A26" s="122"/>
      <c r="B26" s="155" t="s">
        <v>9</v>
      </c>
      <c r="C26" s="142" t="s">
        <v>88</v>
      </c>
      <c r="D26" s="140" t="s">
        <v>161</v>
      </c>
      <c r="E26" s="162">
        <v>57149.75</v>
      </c>
      <c r="F26" s="162">
        <v>90499.4</v>
      </c>
      <c r="G26" s="147">
        <f>(F26-E26)/E26</f>
        <v>0.58354848446406138</v>
      </c>
      <c r="H26" s="162">
        <v>87499.4</v>
      </c>
      <c r="I26" s="147">
        <f>(F26-H26)/H26</f>
        <v>3.4285949389367243E-2</v>
      </c>
    </row>
    <row r="27" spans="1:9" ht="16.5">
      <c r="A27" s="122"/>
      <c r="B27" s="155" t="s">
        <v>12</v>
      </c>
      <c r="C27" s="142" t="s">
        <v>92</v>
      </c>
      <c r="D27" s="140" t="s">
        <v>81</v>
      </c>
      <c r="E27" s="162">
        <v>29834.329861111109</v>
      </c>
      <c r="F27" s="162">
        <v>38054.85555555555</v>
      </c>
      <c r="G27" s="147">
        <f>(F27-E27)/E27</f>
        <v>0.27553914342013935</v>
      </c>
      <c r="H27" s="162">
        <v>35638.155555555553</v>
      </c>
      <c r="I27" s="147">
        <f>(F27-H27)/H27</f>
        <v>6.7812151395788584E-2</v>
      </c>
    </row>
    <row r="28" spans="1:9" ht="17.25" thickBot="1">
      <c r="A28" s="36"/>
      <c r="B28" s="155" t="s">
        <v>15</v>
      </c>
      <c r="C28" s="142" t="s">
        <v>95</v>
      </c>
      <c r="D28" s="140" t="s">
        <v>82</v>
      </c>
      <c r="E28" s="162">
        <v>65217.59375</v>
      </c>
      <c r="F28" s="162">
        <v>103999.4</v>
      </c>
      <c r="G28" s="147">
        <f>(F28-E28)/E28</f>
        <v>0.5946525165994796</v>
      </c>
      <c r="H28" s="162">
        <v>95360.377777777787</v>
      </c>
      <c r="I28" s="147">
        <f>(F28-H28)/H28</f>
        <v>9.0593414409012474E-2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110428.48482142857</v>
      </c>
      <c r="F29" s="162">
        <v>120290.85</v>
      </c>
      <c r="G29" s="147">
        <f>(F29-E29)/E29</f>
        <v>8.930997463670394E-2</v>
      </c>
      <c r="H29" s="162">
        <v>109499.25</v>
      </c>
      <c r="I29" s="147">
        <f>(F29-H29)/H29</f>
        <v>9.8554099685614335E-2</v>
      </c>
    </row>
    <row r="30" spans="1:9" ht="17.25" thickBot="1">
      <c r="A30" s="36"/>
      <c r="B30" s="156" t="s">
        <v>7</v>
      </c>
      <c r="C30" s="143" t="s">
        <v>87</v>
      </c>
      <c r="D30" s="139" t="s">
        <v>161</v>
      </c>
      <c r="E30" s="165">
        <v>34134.9</v>
      </c>
      <c r="F30" s="165">
        <v>47399.4</v>
      </c>
      <c r="G30" s="149">
        <f>(F30-E30)/E30</f>
        <v>0.38859056273784309</v>
      </c>
      <c r="H30" s="165">
        <v>41366</v>
      </c>
      <c r="I30" s="149">
        <f>(F30-H30)/H30</f>
        <v>0.14585408306338543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913593.11815476196</v>
      </c>
      <c r="F31" s="93">
        <f>SUM(F15:F30)</f>
        <v>1004453.1976190477</v>
      </c>
      <c r="G31" s="94">
        <f t="shared" ref="G31" si="0">(F31-E31)/E31</f>
        <v>9.9453550665750665E-2</v>
      </c>
      <c r="H31" s="93">
        <f>SUM(H15:H30)</f>
        <v>999564.9833333334</v>
      </c>
      <c r="I31" s="97">
        <f t="shared" ref="I31" si="1">(F31-H31)/H31</f>
        <v>4.8903416658446558E-3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155869.19999999998</v>
      </c>
      <c r="F33" s="168">
        <v>170976.01428571431</v>
      </c>
      <c r="G33" s="147">
        <f>(F33-E33)/E33</f>
        <v>9.6919816652130925E-2</v>
      </c>
      <c r="H33" s="168">
        <v>207071.28571428571</v>
      </c>
      <c r="I33" s="147">
        <f>(F33-H33)/H33</f>
        <v>-0.17431326272042949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156110.875</v>
      </c>
      <c r="F34" s="162">
        <v>174071.28571428571</v>
      </c>
      <c r="G34" s="147">
        <f>(F34-E34)/E34</f>
        <v>0.11504906826180886</v>
      </c>
      <c r="H34" s="162">
        <v>209999.85714285716</v>
      </c>
      <c r="I34" s="147">
        <f>(F34-H34)/H34</f>
        <v>-0.17108855176091964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82917.32142857142</v>
      </c>
      <c r="F35" s="162">
        <v>126665.83333333333</v>
      </c>
      <c r="G35" s="147">
        <f>(F35-E35)/E35</f>
        <v>0.52761607769070029</v>
      </c>
      <c r="H35" s="162">
        <v>130249.16666666667</v>
      </c>
      <c r="I35" s="147">
        <f>(F35-H35)/H35</f>
        <v>-2.7511372433604894E-2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69437.5</v>
      </c>
      <c r="F36" s="162">
        <v>140166.66666666669</v>
      </c>
      <c r="G36" s="147">
        <f>(F36-E36)/E36</f>
        <v>1.0186018601860189</v>
      </c>
      <c r="H36" s="162">
        <v>141750</v>
      </c>
      <c r="I36" s="147">
        <f>(F36-H36)/H36</f>
        <v>-1.1169900058788811E-2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64091.525000000001</v>
      </c>
      <c r="F37" s="165">
        <v>177083.18888888889</v>
      </c>
      <c r="G37" s="149">
        <f>(F37-E37)/E37</f>
        <v>1.7629735583431492</v>
      </c>
      <c r="H37" s="165">
        <v>148499.4</v>
      </c>
      <c r="I37" s="149">
        <f>(F37-H37)/H37</f>
        <v>0.1924842045751626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528426.42142857134</v>
      </c>
      <c r="F38" s="95">
        <f>SUM(F33:F37)</f>
        <v>788962.98888888897</v>
      </c>
      <c r="G38" s="96">
        <f t="shared" ref="G38" si="2">(F38-E38)/E38</f>
        <v>0.49304227967248793</v>
      </c>
      <c r="H38" s="95">
        <f>SUM(H33:H37)</f>
        <v>837569.70952380949</v>
      </c>
      <c r="I38" s="97">
        <f t="shared" ref="I38" si="3">(F38-H38)/H38</f>
        <v>-5.803304498983769E-2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1911006.5</v>
      </c>
      <c r="F40" s="162">
        <v>1862169.35</v>
      </c>
      <c r="G40" s="147">
        <f>(F40-E40)/E40</f>
        <v>-2.555572155301403E-2</v>
      </c>
      <c r="H40" s="162">
        <v>1869229.35</v>
      </c>
      <c r="I40" s="147">
        <f>(F40-H40)/H40</f>
        <v>-3.7769576002003175E-3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335478</v>
      </c>
      <c r="F41" s="162">
        <v>347139</v>
      </c>
      <c r="G41" s="147">
        <f>(F41-E41)/E41</f>
        <v>3.4759358288770054E-2</v>
      </c>
      <c r="H41" s="162">
        <v>347139</v>
      </c>
      <c r="I41" s="147">
        <f>(F41-H41)/H41</f>
        <v>0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927139.2</v>
      </c>
      <c r="G42" s="147">
        <f>(F42-E42)/E42</f>
        <v>1.6822429906542005E-2</v>
      </c>
      <c r="H42" s="170">
        <v>927139.2</v>
      </c>
      <c r="I42" s="147">
        <f>(F42-H42)/H42</f>
        <v>0</v>
      </c>
    </row>
    <row r="43" spans="1:9" ht="16.5">
      <c r="A43" s="35"/>
      <c r="B43" s="155" t="s">
        <v>33</v>
      </c>
      <c r="C43" s="142" t="s">
        <v>107</v>
      </c>
      <c r="D43" s="138" t="s">
        <v>161</v>
      </c>
      <c r="E43" s="163">
        <v>581943.69999999995</v>
      </c>
      <c r="F43" s="163">
        <v>712576.8</v>
      </c>
      <c r="G43" s="147">
        <f>(F43-E43)/E43</f>
        <v>0.22447721317371441</v>
      </c>
      <c r="H43" s="163">
        <v>707912.4</v>
      </c>
      <c r="I43" s="147">
        <f>(F43-H43)/H43</f>
        <v>6.5889508362899467E-3</v>
      </c>
    </row>
    <row r="44" spans="1:9" ht="16.5">
      <c r="A44" s="35"/>
      <c r="B44" s="155" t="s">
        <v>32</v>
      </c>
      <c r="C44" s="142" t="s">
        <v>106</v>
      </c>
      <c r="D44" s="138" t="s">
        <v>161</v>
      </c>
      <c r="E44" s="163">
        <v>1012639.175</v>
      </c>
      <c r="F44" s="163">
        <v>1157171.4666666668</v>
      </c>
      <c r="G44" s="147">
        <f>(F44-E44)/E44</f>
        <v>0.14272832340963576</v>
      </c>
      <c r="H44" s="163">
        <v>1084203.1333333333</v>
      </c>
      <c r="I44" s="147">
        <f>(F44-H44)/H44</f>
        <v>6.7301348880071638E-2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213037.5</v>
      </c>
      <c r="F45" s="166">
        <v>188370</v>
      </c>
      <c r="G45" s="153">
        <f>(F45-E45)/E45</f>
        <v>-0.11578947368421053</v>
      </c>
      <c r="H45" s="166">
        <v>170430</v>
      </c>
      <c r="I45" s="153">
        <f>(F45-H45)/H45</f>
        <v>0.10526315789473684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4965905.375</v>
      </c>
      <c r="F46" s="77">
        <f>SUM(F40:F45)</f>
        <v>5194565.8166666664</v>
      </c>
      <c r="G46" s="96">
        <f t="shared" ref="G46" si="4">(F46-E46)/E46</f>
        <v>4.6046073052019527E-2</v>
      </c>
      <c r="H46" s="95">
        <f>SUM(H40:H45)</f>
        <v>5106053.083333333</v>
      </c>
      <c r="I46" s="97">
        <f t="shared" ref="I46" si="5">(F46-H46)/H46</f>
        <v>1.7334863521542263E-2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317605.77500000002</v>
      </c>
      <c r="F48" s="160">
        <v>316461.59999999998</v>
      </c>
      <c r="G48" s="147">
        <f>(F48-E48)/E48</f>
        <v>-3.6025006157398946E-3</v>
      </c>
      <c r="H48" s="160">
        <v>316461.59999999998</v>
      </c>
      <c r="I48" s="147">
        <f>(F48-H48)/H48</f>
        <v>0</v>
      </c>
    </row>
    <row r="49" spans="1:9" ht="16.5">
      <c r="A49" s="35"/>
      <c r="B49" s="155" t="s">
        <v>50</v>
      </c>
      <c r="C49" s="142" t="s">
        <v>159</v>
      </c>
      <c r="D49" s="140" t="s">
        <v>112</v>
      </c>
      <c r="E49" s="163">
        <v>1740292.125</v>
      </c>
      <c r="F49" s="163">
        <v>1759465.5</v>
      </c>
      <c r="G49" s="147">
        <f>(F49-E49)/E49</f>
        <v>1.1017331357515625E-2</v>
      </c>
      <c r="H49" s="163">
        <v>1759465.5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986107.5625</v>
      </c>
      <c r="F50" s="163">
        <v>1000902.5</v>
      </c>
      <c r="G50" s="147">
        <f>(F50-E50)/E50</f>
        <v>1.5003370892412155E-2</v>
      </c>
      <c r="H50" s="163">
        <v>996695.14285714284</v>
      </c>
      <c r="I50" s="147">
        <f>(F50-H50)/H50</f>
        <v>4.2213079626296562E-3</v>
      </c>
    </row>
    <row r="51" spans="1:9" ht="16.5">
      <c r="A51" s="35"/>
      <c r="B51" s="155" t="s">
        <v>45</v>
      </c>
      <c r="C51" s="142" t="s">
        <v>109</v>
      </c>
      <c r="D51" s="138" t="s">
        <v>108</v>
      </c>
      <c r="E51" s="163">
        <v>331739.80555555556</v>
      </c>
      <c r="F51" s="163">
        <v>341981.25</v>
      </c>
      <c r="G51" s="147">
        <f>(F51-E51)/E51</f>
        <v>3.0871919115324047E-2</v>
      </c>
      <c r="H51" s="163">
        <v>337944.75</v>
      </c>
      <c r="I51" s="147">
        <f>(F51-H51)/H51</f>
        <v>1.1944260119442602E-2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141834.25</v>
      </c>
      <c r="F52" s="163">
        <v>166169.25</v>
      </c>
      <c r="G52" s="147">
        <f>(F52-E52)/E52</f>
        <v>0.17157350921938813</v>
      </c>
      <c r="H52" s="163">
        <v>159217.5</v>
      </c>
      <c r="I52" s="147">
        <f>(F52-H52)/H52</f>
        <v>4.3661971830985913E-2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1295771.78125</v>
      </c>
      <c r="F53" s="166">
        <v>1382277</v>
      </c>
      <c r="G53" s="153">
        <f>(F53-E53)/E53</f>
        <v>6.6759609988226859E-2</v>
      </c>
      <c r="H53" s="166">
        <v>1321152.857142857</v>
      </c>
      <c r="I53" s="153">
        <f>(F53-H53)/H53</f>
        <v>4.6265761396702312E-2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4813351.2993055554</v>
      </c>
      <c r="F54" s="77">
        <f>SUM(F48:F53)</f>
        <v>4967257.0999999996</v>
      </c>
      <c r="G54" s="96">
        <f t="shared" ref="G54" si="6">(F54-E54)/E54</f>
        <v>3.1974769993756515E-2</v>
      </c>
      <c r="H54" s="77">
        <f>SUM(H48:H53)</f>
        <v>4890937.3499999996</v>
      </c>
      <c r="I54" s="97">
        <f t="shared" ref="I54" si="7">(F54-H54)/H54</f>
        <v>1.5604319691398215E-2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40</v>
      </c>
      <c r="C56" s="145" t="s">
        <v>117</v>
      </c>
      <c r="D56" s="146" t="s">
        <v>114</v>
      </c>
      <c r="E56" s="160">
        <v>140290.79999999999</v>
      </c>
      <c r="F56" s="124">
        <v>146211</v>
      </c>
      <c r="G56" s="148">
        <f>(F56-E56)/E56</f>
        <v>4.2199488491048681E-2</v>
      </c>
      <c r="H56" s="124">
        <v>146211</v>
      </c>
      <c r="I56" s="148">
        <f>(F56-H56)/H56</f>
        <v>0</v>
      </c>
    </row>
    <row r="57" spans="1:9" ht="16.5">
      <c r="A57" s="102"/>
      <c r="B57" s="177" t="s">
        <v>43</v>
      </c>
      <c r="C57" s="142" t="s">
        <v>119</v>
      </c>
      <c r="D57" s="138" t="s">
        <v>114</v>
      </c>
      <c r="E57" s="163">
        <v>105128.4</v>
      </c>
      <c r="F57" s="163">
        <v>171102.75</v>
      </c>
      <c r="G57" s="147">
        <f>(F57-E57)/E57</f>
        <v>0.62755972696245743</v>
      </c>
      <c r="H57" s="163">
        <v>171102.75</v>
      </c>
      <c r="I57" s="147">
        <f>(F57-H57)/H57</f>
        <v>0</v>
      </c>
    </row>
    <row r="58" spans="1:9" ht="16.5">
      <c r="A58" s="102"/>
      <c r="B58" s="177" t="s">
        <v>54</v>
      </c>
      <c r="C58" s="142" t="s">
        <v>121</v>
      </c>
      <c r="D58" s="138" t="s">
        <v>120</v>
      </c>
      <c r="E58" s="163">
        <v>186407.8125</v>
      </c>
      <c r="F58" s="174">
        <v>223711.8</v>
      </c>
      <c r="G58" s="147">
        <f>(F58-E58)/E58</f>
        <v>0.20012030075187964</v>
      </c>
      <c r="H58" s="174">
        <v>223711.8</v>
      </c>
      <c r="I58" s="147">
        <f>(F58-H58)/H58</f>
        <v>0</v>
      </c>
    </row>
    <row r="59" spans="1:9" ht="16.5">
      <c r="A59" s="102"/>
      <c r="B59" s="177" t="s">
        <v>56</v>
      </c>
      <c r="C59" s="142" t="s">
        <v>123</v>
      </c>
      <c r="D59" s="138" t="s">
        <v>120</v>
      </c>
      <c r="E59" s="163">
        <v>947531</v>
      </c>
      <c r="F59" s="174">
        <v>1444170</v>
      </c>
      <c r="G59" s="147">
        <f>(F59-E59)/E59</f>
        <v>0.52414010728936578</v>
      </c>
      <c r="H59" s="174">
        <v>1444170</v>
      </c>
      <c r="I59" s="147">
        <f>(F59-H59)/H59</f>
        <v>0</v>
      </c>
    </row>
    <row r="60" spans="1:9" s="118" customFormat="1" ht="16.5">
      <c r="A60" s="128"/>
      <c r="B60" s="177" t="s">
        <v>39</v>
      </c>
      <c r="C60" s="142" t="s">
        <v>116</v>
      </c>
      <c r="D60" s="138" t="s">
        <v>114</v>
      </c>
      <c r="E60" s="163">
        <v>194050</v>
      </c>
      <c r="F60" s="179">
        <v>209898</v>
      </c>
      <c r="G60" s="147">
        <f>(F60-E60)/E60</f>
        <v>8.1669672764751358E-2</v>
      </c>
      <c r="H60" s="179">
        <v>209673.75</v>
      </c>
      <c r="I60" s="147">
        <f>(F60-H60)/H60</f>
        <v>1.0695187165775401E-3</v>
      </c>
    </row>
    <row r="61" spans="1:9" s="118" customFormat="1" ht="17.25" thickBot="1">
      <c r="A61" s="128"/>
      <c r="B61" s="178" t="s">
        <v>41</v>
      </c>
      <c r="C61" s="143" t="s">
        <v>118</v>
      </c>
      <c r="D61" s="139" t="s">
        <v>114</v>
      </c>
      <c r="E61" s="166">
        <v>219316.5</v>
      </c>
      <c r="F61" s="175">
        <v>186037.8</v>
      </c>
      <c r="G61" s="152">
        <f>(F61-E61)/E61</f>
        <v>-0.15173824130879351</v>
      </c>
      <c r="H61" s="175">
        <v>185140.8</v>
      </c>
      <c r="I61" s="152">
        <f>(F61-H61)/H61</f>
        <v>4.8449612403100775E-3</v>
      </c>
    </row>
    <row r="62" spans="1:9" s="118" customFormat="1" ht="16.5">
      <c r="A62" s="128"/>
      <c r="B62" s="88" t="s">
        <v>42</v>
      </c>
      <c r="C62" s="141" t="s">
        <v>198</v>
      </c>
      <c r="D62" s="138" t="s">
        <v>114</v>
      </c>
      <c r="E62" s="160">
        <v>102537.3125</v>
      </c>
      <c r="F62" s="173">
        <v>109097.625</v>
      </c>
      <c r="G62" s="147">
        <f>(F62-E62)/E62</f>
        <v>6.3979758587879895E-2</v>
      </c>
      <c r="H62" s="173">
        <v>108537</v>
      </c>
      <c r="I62" s="147">
        <f>(F62-H62)/H62</f>
        <v>5.1652892561983473E-3</v>
      </c>
    </row>
    <row r="63" spans="1:9" s="118" customFormat="1" ht="16.5">
      <c r="A63" s="128"/>
      <c r="B63" s="177" t="s">
        <v>38</v>
      </c>
      <c r="C63" s="142" t="s">
        <v>115</v>
      </c>
      <c r="D63" s="140" t="s">
        <v>114</v>
      </c>
      <c r="E63" s="163">
        <v>146993.375</v>
      </c>
      <c r="F63" s="174">
        <v>156750.75</v>
      </c>
      <c r="G63" s="147">
        <f>(F63-E63)/E63</f>
        <v>6.6379692282050123E-2</v>
      </c>
      <c r="H63" s="174">
        <v>155853.75</v>
      </c>
      <c r="I63" s="147">
        <f>(F63-H63)/H63</f>
        <v>5.7553956834532375E-3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183123.67499999999</v>
      </c>
      <c r="F64" s="175">
        <v>218868</v>
      </c>
      <c r="G64" s="152">
        <f>(F64-E64)/E64</f>
        <v>0.19519226555495903</v>
      </c>
      <c r="H64" s="175">
        <v>216433.28571428571</v>
      </c>
      <c r="I64" s="152">
        <f>(F64-H64)/H64</f>
        <v>1.1249259917110736E-2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2225378.875</v>
      </c>
      <c r="F65" s="92">
        <f>SUM(F56:F64)</f>
        <v>2865847.7249999996</v>
      </c>
      <c r="G65" s="94">
        <f t="shared" ref="G65" si="8">(F65-E65)/E65</f>
        <v>0.2878021613285961</v>
      </c>
      <c r="H65" s="92">
        <f>SUM(H56:H64)</f>
        <v>2860834.1357142855</v>
      </c>
      <c r="I65" s="131">
        <f t="shared" ref="I65" si="9">(F65-H65)/H65</f>
        <v>1.7524921221839052E-3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418876.57500000001</v>
      </c>
      <c r="F67" s="168">
        <v>495592.5</v>
      </c>
      <c r="G67" s="147">
        <f>(F67-E67)/E67</f>
        <v>0.18314684940307294</v>
      </c>
      <c r="H67" s="168">
        <v>495592.5</v>
      </c>
      <c r="I67" s="147">
        <f>(F67-H67)/H67</f>
        <v>0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2894320</v>
      </c>
      <c r="F68" s="162">
        <v>3145779</v>
      </c>
      <c r="G68" s="147">
        <f>(F68-E68)/E68</f>
        <v>8.6880165289256198E-2</v>
      </c>
      <c r="H68" s="162">
        <v>3145779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600840.5</v>
      </c>
      <c r="F69" s="162">
        <v>585292.5</v>
      </c>
      <c r="G69" s="147">
        <f>(F69-E69)/E69</f>
        <v>-2.5877083851704404E-2</v>
      </c>
      <c r="H69" s="162">
        <v>585292.5</v>
      </c>
      <c r="I69" s="147">
        <f>(F69-H69)/H69</f>
        <v>0</v>
      </c>
    </row>
    <row r="70" spans="1:9" ht="16.5">
      <c r="A70" s="35"/>
      <c r="B70" s="155" t="s">
        <v>64</v>
      </c>
      <c r="C70" s="142" t="s">
        <v>133</v>
      </c>
      <c r="D70" s="140" t="s">
        <v>127</v>
      </c>
      <c r="E70" s="163">
        <v>222662.95138888891</v>
      </c>
      <c r="F70" s="162">
        <v>224121.85714285713</v>
      </c>
      <c r="G70" s="147">
        <f>(F70-E70)/E70</f>
        <v>6.5520812729199553E-3</v>
      </c>
      <c r="H70" s="162">
        <v>223993.71428571429</v>
      </c>
      <c r="I70" s="147">
        <f>(F70-H70)/H70</f>
        <v>5.7208237986262596E-4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296010</v>
      </c>
      <c r="F71" s="162">
        <v>300831.375</v>
      </c>
      <c r="G71" s="147">
        <f>(F71-E71)/E71</f>
        <v>1.6287878787878789E-2</v>
      </c>
      <c r="H71" s="162">
        <v>300158.625</v>
      </c>
      <c r="I71" s="147">
        <f>(F71-H71)/H71</f>
        <v>2.2413149047441168E-3</v>
      </c>
    </row>
    <row r="72" spans="1:9" ht="16.5" customHeight="1" thickBot="1">
      <c r="A72" s="35"/>
      <c r="B72" s="155" t="s">
        <v>61</v>
      </c>
      <c r="C72" s="142" t="s">
        <v>130</v>
      </c>
      <c r="D72" s="139" t="s">
        <v>207</v>
      </c>
      <c r="E72" s="166">
        <v>853467.46875</v>
      </c>
      <c r="F72" s="171">
        <v>822150.33333333337</v>
      </c>
      <c r="G72" s="153">
        <f>(F72-E72)/E72</f>
        <v>-3.6694000138674444E-2</v>
      </c>
      <c r="H72" s="171">
        <v>820256.66666666663</v>
      </c>
      <c r="I72" s="153">
        <f>(F72-H72)/H72</f>
        <v>2.3086269744836915E-3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5286177.4951388892</v>
      </c>
      <c r="F73" s="77">
        <f>SUM(F67:F72)</f>
        <v>5573767.5654761903</v>
      </c>
      <c r="G73" s="96">
        <f t="shared" ref="G73" si="10">(F73-E73)/E73</f>
        <v>5.4404164559696641E-2</v>
      </c>
      <c r="H73" s="77">
        <f>SUM(H67:H72)</f>
        <v>5571073.0059523815</v>
      </c>
      <c r="I73" s="97">
        <f t="shared" ref="I73" si="11">(F73-H73)/H73</f>
        <v>4.8366975642390305E-4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311193.46666666662</v>
      </c>
      <c r="F75" s="160">
        <v>313053</v>
      </c>
      <c r="G75" s="147">
        <f>(F75-E75)/E75</f>
        <v>5.9754896311021016E-3</v>
      </c>
      <c r="H75" s="160">
        <v>313053</v>
      </c>
      <c r="I75" s="147">
        <f>(F75-H75)/H75</f>
        <v>0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210077.4</v>
      </c>
      <c r="F76" s="163">
        <v>207975.85714285719</v>
      </c>
      <c r="G76" s="147">
        <f>(F76-E76)/E76</f>
        <v>-1.0003659875563986E-2</v>
      </c>
      <c r="H76" s="163">
        <v>207975.85714285719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97885.125</v>
      </c>
      <c r="F77" s="163">
        <v>98072</v>
      </c>
      <c r="G77" s="147">
        <f>(F77-E77)/E77</f>
        <v>1.9091256204658267E-3</v>
      </c>
      <c r="H77" s="163">
        <v>98072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133274.04166666666</v>
      </c>
      <c r="F78" s="163">
        <v>149350.5</v>
      </c>
      <c r="G78" s="147">
        <f>(F78-E78)/E78</f>
        <v>0.12062707885412803</v>
      </c>
      <c r="H78" s="163">
        <v>149350.5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130603.2</v>
      </c>
      <c r="F79" s="166">
        <v>133114.79999999999</v>
      </c>
      <c r="G79" s="147">
        <f>(F79-E79)/E79</f>
        <v>1.9230769230769166E-2</v>
      </c>
      <c r="H79" s="166">
        <v>129437.1</v>
      </c>
      <c r="I79" s="147">
        <f>(F79-H79)/H79</f>
        <v>2.8413028413028278E-2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883033.23333333316</v>
      </c>
      <c r="F80" s="77">
        <f>SUM(F75:F79)</f>
        <v>901566.15714285709</v>
      </c>
      <c r="G80" s="96">
        <f t="shared" ref="G80" si="12">(F80-E80)/E80</f>
        <v>2.0987798771247377E-2</v>
      </c>
      <c r="H80" s="77">
        <f>SUM(H75:H79)</f>
        <v>897888.45714285714</v>
      </c>
      <c r="I80" s="97">
        <f t="shared" ref="I80" si="13">(F80-H80)/H80</f>
        <v>4.0959430659156127E-3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78</v>
      </c>
      <c r="C82" s="142" t="s">
        <v>149</v>
      </c>
      <c r="D82" s="146" t="s">
        <v>147</v>
      </c>
      <c r="E82" s="160">
        <v>131820.93055555556</v>
      </c>
      <c r="F82" s="160">
        <v>143071.5</v>
      </c>
      <c r="G82" s="148">
        <f>(F82-E82)/E82</f>
        <v>8.5347367804408852E-2</v>
      </c>
      <c r="H82" s="160">
        <v>143968.5</v>
      </c>
      <c r="I82" s="148">
        <f>(F82-H82)/H82</f>
        <v>-6.2305295950155761E-3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70590.69642857142</v>
      </c>
      <c r="F83" s="163">
        <v>70414.5</v>
      </c>
      <c r="G83" s="147">
        <f>(F83-E83)/E83</f>
        <v>-2.4960290447014937E-3</v>
      </c>
      <c r="H83" s="163">
        <v>70414.5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48502.071428571428</v>
      </c>
      <c r="F84" s="163">
        <v>57408</v>
      </c>
      <c r="G84" s="147">
        <f>(F84-E84)/E84</f>
        <v>0.18361955085865261</v>
      </c>
      <c r="H84" s="163">
        <v>57408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92541.333333333328</v>
      </c>
      <c r="F85" s="163">
        <v>91045.5</v>
      </c>
      <c r="G85" s="147">
        <f>(F85-E85)/E85</f>
        <v>-1.6163948361813049E-2</v>
      </c>
      <c r="H85" s="163">
        <v>91045.5</v>
      </c>
      <c r="I85" s="147">
        <f>(F85-H85)/H85</f>
        <v>0</v>
      </c>
    </row>
    <row r="86" spans="1:11" ht="16.5">
      <c r="A86" s="35"/>
      <c r="B86" s="155" t="s">
        <v>80</v>
      </c>
      <c r="C86" s="142" t="s">
        <v>151</v>
      </c>
      <c r="D86" s="151" t="s">
        <v>150</v>
      </c>
      <c r="E86" s="172">
        <v>211657.73958333331</v>
      </c>
      <c r="F86" s="172">
        <v>301392</v>
      </c>
      <c r="G86" s="147">
        <f>(F86-E86)/E86</f>
        <v>0.42395926836087539</v>
      </c>
      <c r="H86" s="172">
        <v>297405.33333333331</v>
      </c>
      <c r="I86" s="147">
        <f>(F86-H86)/H86</f>
        <v>1.3404825737265482E-2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586339</v>
      </c>
      <c r="G87" s="147">
        <f>(F87-E87)/E87</f>
        <v>1.3436692506459949E-2</v>
      </c>
      <c r="H87" s="172">
        <v>577967</v>
      </c>
      <c r="I87" s="147">
        <f>(F87-H87)/H87</f>
        <v>1.4485256078634247E-2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104202.33333333333</v>
      </c>
      <c r="F88" s="231">
        <v>89251.5</v>
      </c>
      <c r="G88" s="149">
        <f>(F88-E88)/E88</f>
        <v>-0.14347887283394162</v>
      </c>
      <c r="H88" s="231">
        <v>86560.5</v>
      </c>
      <c r="I88" s="149">
        <f>(F88-H88)/H88</f>
        <v>3.1088082901554404E-2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1237880.1046626982</v>
      </c>
      <c r="F89" s="77">
        <f>SUM(F82:F88)</f>
        <v>1338922</v>
      </c>
      <c r="G89" s="104">
        <f t="shared" ref="G89:G90" si="14">(F89-E89)/E89</f>
        <v>8.1624944901133228E-2</v>
      </c>
      <c r="H89" s="77">
        <f>SUM(H82:H88)</f>
        <v>1324769.3333333333</v>
      </c>
      <c r="I89" s="97">
        <f t="shared" ref="I89:I90" si="15">(F89-H89)/H89</f>
        <v>1.0683117664760818E-2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20853745.922023807</v>
      </c>
      <c r="F90" s="92">
        <f>SUM(F31,F38,F46,F54,F65,F73,F80,F89)</f>
        <v>22635342.550793648</v>
      </c>
      <c r="G90" s="94">
        <f t="shared" si="14"/>
        <v>8.5432930631819129E-2</v>
      </c>
      <c r="H90" s="92">
        <f>SUM(H31,H38,H46,H54,H65,H73,H80,H89)</f>
        <v>22488690.05833333</v>
      </c>
      <c r="I90" s="105">
        <f t="shared" si="15"/>
        <v>6.521166509917499E-3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B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50000</v>
      </c>
      <c r="E16" s="194">
        <v>50000</v>
      </c>
      <c r="F16" s="194">
        <v>40000</v>
      </c>
      <c r="G16" s="134">
        <v>32500</v>
      </c>
      <c r="H16" s="134">
        <v>50000</v>
      </c>
      <c r="I16" s="134">
        <f>AVERAGE(D16:H16)</f>
        <v>44500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40000</v>
      </c>
      <c r="E17" s="180">
        <v>60000</v>
      </c>
      <c r="F17" s="180">
        <v>50000</v>
      </c>
      <c r="G17" s="196">
        <v>55000</v>
      </c>
      <c r="H17" s="196">
        <v>75000</v>
      </c>
      <c r="I17" s="134">
        <f t="shared" ref="I17:I40" si="0">AVERAGE(D17:H17)</f>
        <v>56000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40000</v>
      </c>
      <c r="E18" s="180">
        <v>60000</v>
      </c>
      <c r="F18" s="180">
        <v>67500</v>
      </c>
      <c r="G18" s="196">
        <v>42500</v>
      </c>
      <c r="H18" s="196">
        <v>75000</v>
      </c>
      <c r="I18" s="134">
        <f t="shared" si="0"/>
        <v>57000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45000</v>
      </c>
      <c r="E19" s="180">
        <v>35000</v>
      </c>
      <c r="F19" s="180">
        <v>40000</v>
      </c>
      <c r="G19" s="196">
        <v>50000</v>
      </c>
      <c r="H19" s="196">
        <v>50000</v>
      </c>
      <c r="I19" s="134">
        <f t="shared" si="0"/>
        <v>44000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100000</v>
      </c>
      <c r="E20" s="180">
        <v>100000</v>
      </c>
      <c r="F20" s="180">
        <v>92500</v>
      </c>
      <c r="G20" s="196">
        <v>95000</v>
      </c>
      <c r="H20" s="196">
        <v>141666</v>
      </c>
      <c r="I20" s="134">
        <f t="shared" si="0"/>
        <v>105833.2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60000</v>
      </c>
      <c r="E21" s="180">
        <v>75000</v>
      </c>
      <c r="F21" s="180">
        <v>77500</v>
      </c>
      <c r="G21" s="196">
        <v>67500</v>
      </c>
      <c r="H21" s="196">
        <v>75000</v>
      </c>
      <c r="I21" s="134">
        <f t="shared" si="0"/>
        <v>71000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67500</v>
      </c>
      <c r="G22" s="196">
        <v>50000</v>
      </c>
      <c r="H22" s="196">
        <v>53333</v>
      </c>
      <c r="I22" s="134">
        <f t="shared" si="0"/>
        <v>57166.6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27500</v>
      </c>
      <c r="G23" s="196">
        <v>17500</v>
      </c>
      <c r="H23" s="196">
        <v>31666</v>
      </c>
      <c r="I23" s="134">
        <f t="shared" si="0"/>
        <v>23333.200000000001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27500</v>
      </c>
      <c r="G24" s="196">
        <v>32500</v>
      </c>
      <c r="H24" s="196">
        <v>33333</v>
      </c>
      <c r="I24" s="134">
        <f t="shared" si="0"/>
        <v>26666.6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27500</v>
      </c>
      <c r="G25" s="196">
        <v>37500</v>
      </c>
      <c r="H25" s="196">
        <v>33333</v>
      </c>
      <c r="I25" s="134">
        <f t="shared" si="0"/>
        <v>27666.6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20000</v>
      </c>
      <c r="F26" s="180">
        <v>30000</v>
      </c>
      <c r="G26" s="196">
        <v>37500</v>
      </c>
      <c r="H26" s="196">
        <v>35000</v>
      </c>
      <c r="I26" s="134">
        <f t="shared" si="0"/>
        <v>29500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75000</v>
      </c>
      <c r="F27" s="180">
        <v>75000</v>
      </c>
      <c r="G27" s="196">
        <v>72500</v>
      </c>
      <c r="H27" s="196">
        <v>100000</v>
      </c>
      <c r="I27" s="134">
        <f t="shared" si="0"/>
        <v>74500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20000</v>
      </c>
      <c r="F28" s="180">
        <v>27500</v>
      </c>
      <c r="G28" s="196">
        <v>37500</v>
      </c>
      <c r="H28" s="196">
        <v>38333</v>
      </c>
      <c r="I28" s="134">
        <f t="shared" si="0"/>
        <v>28666.6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40000</v>
      </c>
      <c r="E29" s="180">
        <v>40000</v>
      </c>
      <c r="F29" s="180">
        <v>25000</v>
      </c>
      <c r="G29" s="196">
        <v>50000</v>
      </c>
      <c r="H29" s="196">
        <v>50000</v>
      </c>
      <c r="I29" s="134">
        <f t="shared" si="0"/>
        <v>41000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200000</v>
      </c>
      <c r="E30" s="180">
        <v>115000</v>
      </c>
      <c r="F30" s="180">
        <v>70000</v>
      </c>
      <c r="G30" s="196">
        <v>55000</v>
      </c>
      <c r="H30" s="196">
        <v>50000</v>
      </c>
      <c r="I30" s="134">
        <f t="shared" si="0"/>
        <v>98000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40000</v>
      </c>
      <c r="E31" s="181">
        <v>30000</v>
      </c>
      <c r="F31" s="181">
        <v>32500</v>
      </c>
      <c r="G31" s="136">
        <v>42500</v>
      </c>
      <c r="H31" s="136">
        <v>50000</v>
      </c>
      <c r="I31" s="134">
        <f t="shared" si="0"/>
        <v>39000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100000</v>
      </c>
      <c r="F33" s="194">
        <v>167500</v>
      </c>
      <c r="G33" s="134">
        <v>162500</v>
      </c>
      <c r="H33" s="134">
        <v>200000</v>
      </c>
      <c r="I33" s="134">
        <f t="shared" si="0"/>
        <v>146000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100000</v>
      </c>
      <c r="F34" s="180">
        <v>167500</v>
      </c>
      <c r="G34" s="196">
        <v>162500</v>
      </c>
      <c r="H34" s="196">
        <v>183333</v>
      </c>
      <c r="I34" s="134">
        <f t="shared" si="0"/>
        <v>142666.6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90000</v>
      </c>
      <c r="E35" s="180">
        <v>75000</v>
      </c>
      <c r="F35" s="180">
        <v>90000</v>
      </c>
      <c r="G35" s="196">
        <v>132500</v>
      </c>
      <c r="H35" s="196">
        <v>125000</v>
      </c>
      <c r="I35" s="134">
        <f t="shared" si="0"/>
        <v>102500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50000</v>
      </c>
      <c r="F36" s="180">
        <v>100000</v>
      </c>
      <c r="G36" s="196">
        <v>85000</v>
      </c>
      <c r="H36" s="196">
        <v>75000</v>
      </c>
      <c r="I36" s="134">
        <f t="shared" si="0"/>
        <v>77000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200000</v>
      </c>
      <c r="E37" s="180">
        <v>50000</v>
      </c>
      <c r="F37" s="180">
        <v>200000</v>
      </c>
      <c r="G37" s="196">
        <v>177500</v>
      </c>
      <c r="H37" s="196">
        <v>193333</v>
      </c>
      <c r="I37" s="134">
        <f t="shared" si="0"/>
        <v>164166.6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2100000</v>
      </c>
      <c r="F39" s="159">
        <v>1973400</v>
      </c>
      <c r="G39" s="159">
        <v>1569750</v>
      </c>
      <c r="H39" s="159">
        <v>1693536</v>
      </c>
      <c r="I39" s="159">
        <f t="shared" si="0"/>
        <v>1844077.2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1440000</v>
      </c>
      <c r="F40" s="181">
        <v>1255800</v>
      </c>
      <c r="G40" s="136">
        <v>1098825</v>
      </c>
      <c r="H40" s="136">
        <v>1295268</v>
      </c>
      <c r="I40" s="136">
        <f t="shared" si="0"/>
        <v>1269138.6000000001</v>
      </c>
      <c r="K40" s="199"/>
      <c r="L40" s="195"/>
    </row>
    <row r="41" spans="1:12" ht="15.75" thickBot="1">
      <c r="C41" s="200" t="s">
        <v>220</v>
      </c>
      <c r="D41" s="200">
        <f>SUM(D16:D40)</f>
        <v>4524500</v>
      </c>
      <c r="E41" s="200">
        <f t="shared" ref="E41:H41" si="1">SUM(E16:E40)</f>
        <v>4720000</v>
      </c>
      <c r="F41" s="200">
        <f t="shared" si="1"/>
        <v>4731700</v>
      </c>
      <c r="G41" s="200">
        <f t="shared" si="1"/>
        <v>4163575</v>
      </c>
      <c r="H41" s="201">
        <f t="shared" si="1"/>
        <v>4707134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14-07-2025</vt:lpstr>
      <vt:lpstr>By Order</vt:lpstr>
      <vt:lpstr>All Stores</vt:lpstr>
      <vt:lpstr>'14-07-2025'!Print_Titles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2025-07-18T04:59:12Z</dcterms:modified>
</cp:coreProperties>
</file>