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8-07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'08-07-2025'!$12:$14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7" i="11"/>
  <c r="G87" i="11"/>
  <c r="I88" i="11"/>
  <c r="G88" i="11"/>
  <c r="I86" i="11"/>
  <c r="G86" i="11"/>
  <c r="I85" i="11"/>
  <c r="G85" i="11"/>
  <c r="I82" i="11"/>
  <c r="G82" i="11"/>
  <c r="I84" i="11"/>
  <c r="G84" i="11"/>
  <c r="I75" i="11"/>
  <c r="G75" i="11"/>
  <c r="I78" i="11"/>
  <c r="G78" i="11"/>
  <c r="I77" i="11"/>
  <c r="G77" i="11"/>
  <c r="I76" i="11"/>
  <c r="G76" i="11"/>
  <c r="I79" i="11"/>
  <c r="G79" i="11"/>
  <c r="I72" i="11"/>
  <c r="G72" i="11"/>
  <c r="I71" i="11"/>
  <c r="G71" i="11"/>
  <c r="I70" i="11"/>
  <c r="G70" i="11"/>
  <c r="I69" i="11"/>
  <c r="G69" i="11"/>
  <c r="I68" i="11"/>
  <c r="G68" i="11"/>
  <c r="I67" i="11"/>
  <c r="G67" i="11"/>
  <c r="I63" i="11"/>
  <c r="G63" i="11"/>
  <c r="I61" i="11"/>
  <c r="G61" i="11"/>
  <c r="I64" i="11"/>
  <c r="G64" i="11"/>
  <c r="I60" i="11"/>
  <c r="G60" i="11"/>
  <c r="I57" i="11"/>
  <c r="G57" i="11"/>
  <c r="I59" i="11"/>
  <c r="G59" i="11"/>
  <c r="I58" i="11"/>
  <c r="G58" i="11"/>
  <c r="I56" i="11"/>
  <c r="G56" i="11"/>
  <c r="I62" i="11"/>
  <c r="G62" i="11"/>
  <c r="I53" i="11"/>
  <c r="G53" i="11"/>
  <c r="I48" i="11"/>
  <c r="G48" i="11"/>
  <c r="I49" i="11"/>
  <c r="G49" i="11"/>
  <c r="I52" i="11"/>
  <c r="G52" i="11"/>
  <c r="I51" i="11"/>
  <c r="G51" i="11"/>
  <c r="I50" i="11"/>
  <c r="G50" i="11"/>
  <c r="I42" i="11"/>
  <c r="G42" i="11"/>
  <c r="I40" i="11"/>
  <c r="G40" i="11"/>
  <c r="I44" i="11"/>
  <c r="G44" i="11"/>
  <c r="I41" i="11"/>
  <c r="G41" i="11"/>
  <c r="I43" i="11"/>
  <c r="G43" i="11"/>
  <c r="I45" i="11"/>
  <c r="G45" i="11"/>
  <c r="I37" i="11"/>
  <c r="G37" i="11"/>
  <c r="I34" i="11"/>
  <c r="G34" i="11"/>
  <c r="I33" i="11"/>
  <c r="G33" i="11"/>
  <c r="I35" i="11"/>
  <c r="G35" i="11"/>
  <c r="I36" i="11"/>
  <c r="G36" i="11"/>
  <c r="I19" i="11"/>
  <c r="G19" i="11"/>
  <c r="I30" i="11"/>
  <c r="G30" i="11"/>
  <c r="I20" i="11"/>
  <c r="G20" i="11"/>
  <c r="I25" i="11"/>
  <c r="G25" i="11"/>
  <c r="I26" i="11"/>
  <c r="G26" i="11"/>
  <c r="I23" i="11"/>
  <c r="G23" i="11"/>
  <c r="I21" i="11"/>
  <c r="G21" i="11"/>
  <c r="I18" i="11"/>
  <c r="G18" i="11"/>
  <c r="I16" i="11"/>
  <c r="G16" i="11"/>
  <c r="I17" i="11"/>
  <c r="G17" i="11"/>
  <c r="I29" i="11"/>
  <c r="G29" i="11"/>
  <c r="I15" i="11"/>
  <c r="G15" i="11"/>
  <c r="I27" i="11"/>
  <c r="G27" i="11"/>
  <c r="I24" i="11"/>
  <c r="G24" i="11"/>
  <c r="I22" i="11"/>
  <c r="G22" i="11"/>
  <c r="I28" i="11"/>
  <c r="G28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<sst xmlns="http://schemas.openxmlformats.org/spreadsheetml/2006/main" count="852" uniqueCount="231">
  <si>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</si>
  <si>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</si>
  <si>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</si>
  <si>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</si>
  <si>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</si>
  <si>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</si>
  <si>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</si>
  <si>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</si>
  <si>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</si>
  <si>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</si>
  <si>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</si>
  <si>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</si>
  <si>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</si>
  <si>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</si>
  <si>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</si>
  <si>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</si>
  <si>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</si>
  <si>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</si>
  <si>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</si>
  <si>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</si>
  <si>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</si>
  <si>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</si>
  <si>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</si>
  <si>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</si>
  <si>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</si>
  <si>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</si>
  <si>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</si>
  <si>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</si>
  <si>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</si>
  <si>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</si>
  <si>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</si>
  <si>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</si>
  <si>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</si>
  <si>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</si>
  <si>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</si>
  <si>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</si>
  <si>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</si>
  <si>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</si>
  <si>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</si>
  <si>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</si>
  <si>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</si>
  <si>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</si>
  <si>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</si>
  <si>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</si>
  <si>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</si>
  <si>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</si>
  <si>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</si>
  <si>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</si>
  <si>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</si>
  <si>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</si>
  <si>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</si>
  <si>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</si>
  <si>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</si>
  <si>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</si>
  <si>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</si>
  <si>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</si>
  <si>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</si>
  <si>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</si>
  <si>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</si>
  <si>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</si>
  <si>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</si>
  <si>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</si>
  <si>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</si>
  <si>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</si>
  <si>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</si>
  <si>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</si>
  <si>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</si>
  <si>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</si>
  <si>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</si>
  <si>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</si>
  <si>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</si>
  <si>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</si>
  <si>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</si>
  <si>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</si>
  <si>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</si>
  <si>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</si>
  <si>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</si>
  <si>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</si>
  <si>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</si>
  <si>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</si>
  <si>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</si>
  <si>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</si>
  <si>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</si>
  <si>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</si>
  <si>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</si>
  <si>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</si>
  <si>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</si>
  <si>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</si>
  <si>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</si>
  <si>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</si>
  <si>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</si>
  <si>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</si>
  <si>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</si>
  <si>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</si>
  <si>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</si>
  <si>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</si>
  <si>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</si>
  <si>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</si>
  <si>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</si>
  <si>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</si>
  <si>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</si>
  <si>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</si>
  <si>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</si>
  <si>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</si>
  <si>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</si>
  <si>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</si>
  <si>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</si>
  <si>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</si>
  <si>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</si>
  <si>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</si>
  <si>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</si>
  <si>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</si>
  <si>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</si>
  <si>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</si>
  <si>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</si>
  <si>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</si>
  <si>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</si>
  <si>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</si>
  <si>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</si>
  <si>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</si>
  <si>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</si>
  <si>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</si>
  <si>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</si>
  <si>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</si>
  <si>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</si>
  <si>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</si>
  <si>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</si>
  <si>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</si>
  <si>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</si>
  <si>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</si>
  <si>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</si>
  <si>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</si>
  <si>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</si>
  <si>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</si>
  <si>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</si>
  <si>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</si>
  <si>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</si>
  <si>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</si>
  <si>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</si>
  <si>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</si>
  <si>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</si>
  <si>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</si>
  <si>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</si>
  <si>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</si>
  <si>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</si>
  <si>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</si>
  <si>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</si>
  <si>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</si>
  <si>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</si>
  <si>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</si>
  <si>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</si>
  <si>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</si>
  <si>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</si>
  <si>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</si>
  <si>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</si>
  <si>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</si>
  <si>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</si>
  <si>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</si>
  <si>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</si>
  <si>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</si>
  <si>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</si>
  <si>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</si>
  <si>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</si>
  <si>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</si>
  <si>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</si>
  <si>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</si>
  <si>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</si>
  <si>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</si>
  <si>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</si>
  <si>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</si>
  <si>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</si>
  <si>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</si>
  <si>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</si>
  <si>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</si>
  <si>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</si>
  <si>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</si>
  <si>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</si>
  <si>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</si>
  <si>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</si>
  <si>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</si>
  <si>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</si>
  <si>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</si>
  <si>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</si>
  <si>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</si>
  <si>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</si>
  <si>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</si>
  <si>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</si>
  <si>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</si>
  <si>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</si>
  <si>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</si>
  <si>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</si>
  <si>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</si>
  <si>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</si>
  <si>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</si>
  <si>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</si>
  <si>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</si>
  <si>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</si>
  <si>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</si>
  <si>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</si>
  <si>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</si>
  <si>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</si>
  <si>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</si>
  <si>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</si>
  <si>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</si>
  <si>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</si>
  <si>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</si>
  <si>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</si>
  <si>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</si>
  <si>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</si>
  <si>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</si>
  <si>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</si>
  <si>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</si>
  <si>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</si>
  <si>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</si>
  <si>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</si>
  <si>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</si>
  <si>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</si>
  <si>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</si>
  <si>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</si>
  <si>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01-07-2025(ل.ل.)</t>
  </si>
  <si>
    <t>معدل أسعار المحلات والملاحم في 01-07-2025 (ل.ل.)</t>
  </si>
  <si>
    <t>معدل الأسعار في تموز 2024 (ل.ل.)</t>
  </si>
  <si>
    <t>المعدل العام للأسعار في 01-07-2025  (ل.ل.)</t>
  </si>
  <si>
    <t>المجموع</t>
  </si>
  <si>
    <t xml:space="preserve"> التاريخ 8 تموز 2025</t>
  </si>
  <si>
    <t>معدل أسعار  السوبرماركات في 08-07-2025(ل.ل.)</t>
  </si>
  <si>
    <t>معدل أسعار المحلات والملاحم في 08-07-2025 (ل.ل.)</t>
  </si>
  <si>
    <t>معدل أسعار  السوبرماركات في 08-07-2025 (ل.ل.)</t>
  </si>
  <si>
    <t>المعدل العام للأسعار في 08-07-2025 (ل.ل.)</t>
  </si>
  <si>
    <t>المعدل العام للأسعار في 08-07-2025  (ل.ل.)</t>
  </si>
  <si>
    <t xml:space="preserve"> التاريخ8 تموز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</si>
</sst>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5" t="s">
        <v>202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6" t="s">
        <v>3</v>
      </c>
      <c r="B12" s="212"/>
      <c r="C12" s="210" t="s">
        <v>0</v>
      </c>
      <c r="D12" s="208" t="s">
        <v>23</v>
      </c>
      <c r="E12" s="208" t="s">
        <v>221</v>
      </c>
      <c r="F12" s="208" t="s">
        <v>225</v>
      </c>
      <c r="G12" s="208" t="s">
        <v>197</v>
      </c>
      <c r="H12" s="208" t="s">
        <v>219</v>
      </c>
      <c r="I12" s="208" t="s">
        <v>187</v>
      </c>
    </row>
    <row r="13" spans="1:9" ht="38.25" customHeight="1" thickBot="1">
      <c r="A13" s="207"/>
      <c r="B13" s="213"/>
      <c r="C13" s="211"/>
      <c r="D13" s="209"/>
      <c r="E13" s="209"/>
      <c r="F13" s="209"/>
      <c r="G13" s="209"/>
      <c r="H13" s="209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84398.8</v>
      </c>
      <c r="G15" s="43">
        <f t="shared" ref="G15:G30" si="0">(F15-E15)/E15</f>
        <v>0.26423056657882599</v>
      </c>
      <c r="H15" s="168">
        <v>70948.800000000003</v>
      </c>
      <c r="I15" s="43">
        <f t="shared" ref="I15:I30" si="1">(F15-H15)/H15</f>
        <v>0.18957332611686173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70554.222222222219</v>
      </c>
      <c r="G16" s="46">
        <f t="shared" si="0"/>
        <v>0.1281479976926716</v>
      </c>
      <c r="H16" s="162">
        <v>78332</v>
      </c>
      <c r="I16" s="42">
        <f t="shared" si="1"/>
        <v>-9.9292470226443608E-2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76898.8</v>
      </c>
      <c r="G17" s="46">
        <f t="shared" si="0"/>
        <v>0.174417907632652</v>
      </c>
      <c r="H17" s="162">
        <v>80998.8</v>
      </c>
      <c r="I17" s="42">
        <f t="shared" si="1"/>
        <v>-5.061803384741502E-2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42398.8</v>
      </c>
      <c r="G18" s="46">
        <f t="shared" si="0"/>
        <v>0.24209533351496565</v>
      </c>
      <c r="H18" s="162">
        <v>38798.800000000003</v>
      </c>
      <c r="I18" s="42">
        <f t="shared" si="1"/>
        <v>9.2786374836335131E-2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113498.5</v>
      </c>
      <c r="G19" s="46">
        <f t="shared" si="0"/>
        <v>2.7800935451897931E-2</v>
      </c>
      <c r="H19" s="162">
        <v>143748.5</v>
      </c>
      <c r="I19" s="42">
        <f t="shared" si="1"/>
        <v>-0.21043697847281884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109498.8</v>
      </c>
      <c r="G20" s="46">
        <f t="shared" si="0"/>
        <v>0.91599788275539273</v>
      </c>
      <c r="H20" s="162">
        <v>87998.8</v>
      </c>
      <c r="I20" s="42">
        <f t="shared" si="1"/>
        <v>0.24432151347518374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107498.8</v>
      </c>
      <c r="G21" s="46">
        <f t="shared" si="0"/>
        <v>0.40282155149445659</v>
      </c>
      <c r="H21" s="162">
        <v>111998.8</v>
      </c>
      <c r="I21" s="42">
        <f t="shared" si="1"/>
        <v>-4.0179001917877689E-2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22559.447222222225</v>
      </c>
      <c r="F22" s="162">
        <v>31998.799999999999</v>
      </c>
      <c r="G22" s="46">
        <f t="shared" si="0"/>
        <v>0.41842127977672799</v>
      </c>
      <c r="H22" s="162">
        <v>30998.799999999999</v>
      </c>
      <c r="I22" s="42">
        <f t="shared" si="1"/>
        <v>3.2259313263739244E-2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44443.111111111109</v>
      </c>
      <c r="G23" s="46">
        <f t="shared" si="0"/>
        <v>0.48966346212597417</v>
      </c>
      <c r="H23" s="162">
        <v>42776.444444444445</v>
      </c>
      <c r="I23" s="42">
        <f t="shared" si="1"/>
        <v>3.896225336893612E-2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45554.222222222219</v>
      </c>
      <c r="G24" s="46">
        <f t="shared" si="0"/>
        <v>0.52778098339106727</v>
      </c>
      <c r="H24" s="162">
        <v>45554.222222222219</v>
      </c>
      <c r="I24" s="42">
        <f t="shared" si="1"/>
        <v>0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48332</v>
      </c>
      <c r="G25" s="46">
        <f t="shared" si="0"/>
        <v>0.65736157094968894</v>
      </c>
      <c r="H25" s="162">
        <v>43998.8</v>
      </c>
      <c r="I25" s="42">
        <f t="shared" si="1"/>
        <v>9.8484504122839642E-2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113887.55555555556</v>
      </c>
      <c r="G26" s="46">
        <f t="shared" si="0"/>
        <v>0.74627043113738867</v>
      </c>
      <c r="H26" s="162">
        <v>98498.8</v>
      </c>
      <c r="I26" s="42">
        <f t="shared" si="1"/>
        <v>0.15623292421385396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45554.222222222219</v>
      </c>
      <c r="G27" s="46">
        <f t="shared" si="0"/>
        <v>0.50960458800672415</v>
      </c>
      <c r="H27" s="162">
        <v>41665.333333333336</v>
      </c>
      <c r="I27" s="42">
        <f t="shared" si="1"/>
        <v>9.3336320095576256E-2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44798.8</v>
      </c>
      <c r="G28" s="46">
        <f t="shared" si="0"/>
        <v>-3.7660019114846663E-2</v>
      </c>
      <c r="H28" s="162">
        <v>43898.8</v>
      </c>
      <c r="I28" s="42">
        <f t="shared" si="1"/>
        <v>2.050169936308054E-2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114583.33333333333</v>
      </c>
      <c r="G29" s="46">
        <f t="shared" si="0"/>
        <v>-3.6959599509668768E-2</v>
      </c>
      <c r="H29" s="162">
        <v>93571</v>
      </c>
      <c r="I29" s="42">
        <f t="shared" si="1"/>
        <v>0.22456031605233809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47898.8</v>
      </c>
      <c r="G30" s="48">
        <f t="shared" si="0"/>
        <v>-0.29739130633198557</v>
      </c>
      <c r="H30" s="165">
        <v>47398.8</v>
      </c>
      <c r="I30" s="53">
        <f t="shared" si="1"/>
        <v>1.054879026473244E-2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229999.71428571429</v>
      </c>
      <c r="G32" s="43">
        <f>(F32-E32)/E32</f>
        <v>0.4733100066585002</v>
      </c>
      <c r="H32" s="168">
        <v>212142.57142857142</v>
      </c>
      <c r="I32" s="42">
        <f>(F32-H32)/H32</f>
        <v>8.4175197542353655E-2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227142.57142857142</v>
      </c>
      <c r="G33" s="46">
        <f>(F33-E33)/E33</f>
        <v>0.45726398434438265</v>
      </c>
      <c r="H33" s="162">
        <v>209285.42857142858</v>
      </c>
      <c r="I33" s="42">
        <f>(F33-H33)/H33</f>
        <v>8.5324348565663483E-2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149998.33333333334</v>
      </c>
      <c r="G34" s="46">
        <f>(F34-E34)/E34</f>
        <v>0.8090108405461266</v>
      </c>
      <c r="H34" s="162">
        <v>167498.75</v>
      </c>
      <c r="I34" s="42">
        <f>(F34-H34)/H34</f>
        <v>-0.10448087921054132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207500</v>
      </c>
      <c r="G35" s="46">
        <f>(F35-E35)/E35</f>
        <v>1.9882988298829882</v>
      </c>
      <c r="H35" s="162">
        <v>176666.66666666666</v>
      </c>
      <c r="I35" s="42">
        <f>(F35-H35)/H35</f>
        <v>0.17452830188679253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176998.8</v>
      </c>
      <c r="G36" s="48">
        <f>(F36-E36)/E36</f>
        <v>1.7616568649287092</v>
      </c>
      <c r="H36" s="162">
        <v>157998.79999999999</v>
      </c>
      <c r="I36" s="53">
        <f>(F36-H36)/H36</f>
        <v>0.12025407787907251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1880261.5</v>
      </c>
      <c r="G38" s="43">
        <f t="shared" ref="G38:G43" si="2">(F38-E38)/E38</f>
        <v>-1.6088380651766491E-2</v>
      </c>
      <c r="H38" s="162">
        <v>1773518.5</v>
      </c>
      <c r="I38" s="42">
        <f t="shared" ref="I38:I43" si="3">(F38-H38)/H38</f>
        <v>6.0187136474753433E-2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982912.66666666663</v>
      </c>
      <c r="G39" s="46">
        <f t="shared" si="2"/>
        <v>-2.9355479293336068E-2</v>
      </c>
      <c r="H39" s="162">
        <v>967962.66666666663</v>
      </c>
      <c r="I39" s="42">
        <f t="shared" si="3"/>
        <v>1.5444810543657332E-2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707912.4</v>
      </c>
      <c r="G40" s="46">
        <f t="shared" si="2"/>
        <v>0.21646200482967695</v>
      </c>
      <c r="H40" s="162">
        <v>699121.8</v>
      </c>
      <c r="I40" s="42">
        <f t="shared" si="3"/>
        <v>1.257377469848598E-2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347139</v>
      </c>
      <c r="G41" s="46">
        <f t="shared" si="2"/>
        <v>3.4759358288770054E-2</v>
      </c>
      <c r="H41" s="162">
        <v>336375</v>
      </c>
      <c r="I41" s="42">
        <f t="shared" si="3"/>
        <v>3.2000000000000001E-2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170430</v>
      </c>
      <c r="G42" s="46">
        <f t="shared" si="2"/>
        <v>-0.2</v>
      </c>
      <c r="H42" s="162">
        <v>170430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927139.2</v>
      </c>
      <c r="G43" s="48">
        <f t="shared" si="2"/>
        <v>1.6822429906542005E-2</v>
      </c>
      <c r="H43" s="162">
        <v>915478.2</v>
      </c>
      <c r="I43" s="55">
        <f t="shared" si="3"/>
        <v>1.2737605330197924E-2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337944.75</v>
      </c>
      <c r="G45" s="43">
        <f t="shared" ref="G45:G50" si="4">(F45-E45)/E45</f>
        <v>1.8704250561831698E-2</v>
      </c>
      <c r="H45" s="162">
        <v>342429.75</v>
      </c>
      <c r="I45" s="42">
        <f t="shared" ref="I45:I50" si="5">(F45-H45)/H45</f>
        <v>-1.3097576948264571E-2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316461.59999999998</v>
      </c>
      <c r="G46" s="46">
        <f t="shared" si="4"/>
        <v>-3.6025006157398946E-3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996695.14285714284</v>
      </c>
      <c r="G47" s="46">
        <f t="shared" si="4"/>
        <v>1.0736739844384715E-2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1321152.857142857</v>
      </c>
      <c r="G48" s="46">
        <f t="shared" si="4"/>
        <v>1.9587612772653938E-2</v>
      </c>
      <c r="H48" s="162">
        <v>1355815.5</v>
      </c>
      <c r="I48" s="78">
        <f t="shared" si="5"/>
        <v>-2.5565899532158289E-2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159217.5</v>
      </c>
      <c r="G49" s="46">
        <f t="shared" si="4"/>
        <v>0.12256031247741642</v>
      </c>
      <c r="H49" s="162">
        <v>166393.5</v>
      </c>
      <c r="I49" s="42">
        <f t="shared" si="5"/>
        <v>-4.3126684636118601E-2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1759465.5</v>
      </c>
      <c r="G50" s="53">
        <f t="shared" si="4"/>
        <v>1.1017331357515625E-2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155853.75</v>
      </c>
      <c r="G52" s="161">
        <f t="shared" ref="G52:G60" si="6">(F52-E52)/E52</f>
        <v>6.0277376446387462E-2</v>
      </c>
      <c r="H52" s="159">
        <v>155480.00000000003</v>
      </c>
      <c r="I52" s="109">
        <f t="shared" ref="I52:I60" si="7">(F52-H52)/H52</f>
        <v>2.4038461538459662E-3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209673.75</v>
      </c>
      <c r="G53" s="164">
        <f t="shared" si="6"/>
        <v>8.0514042772481323E-2</v>
      </c>
      <c r="H53" s="162">
        <v>213785</v>
      </c>
      <c r="I53" s="78">
        <f t="shared" si="7"/>
        <v>-1.9230769230769232E-2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185140.8</v>
      </c>
      <c r="G55" s="164">
        <f t="shared" si="6"/>
        <v>-0.15582822085889575</v>
      </c>
      <c r="H55" s="162">
        <v>185140.8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108537</v>
      </c>
      <c r="G56" s="169">
        <f t="shared" si="6"/>
        <v>5.8512236704077847E-2</v>
      </c>
      <c r="H56" s="162">
        <v>109690.28571428571</v>
      </c>
      <c r="I56" s="79">
        <f t="shared" si="7"/>
        <v>-1.0514018691588748E-2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223711.8</v>
      </c>
      <c r="G58" s="42">
        <f t="shared" si="6"/>
        <v>0.20012030075187964</v>
      </c>
      <c r="H58" s="168">
        <v>215100.6</v>
      </c>
      <c r="I58" s="42">
        <f t="shared" si="7"/>
        <v>4.0033361134278481E-2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216433.28571428571</v>
      </c>
      <c r="G59" s="46">
        <f t="shared" si="6"/>
        <v>0.18189680124257951</v>
      </c>
      <c r="H59" s="162">
        <v>216433.28571428571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1444170</v>
      </c>
      <c r="G60" s="48">
        <f t="shared" si="6"/>
        <v>0.52414010728936578</v>
      </c>
      <c r="H60" s="162">
        <v>1403356.5</v>
      </c>
      <c r="I60" s="48">
        <f t="shared" si="7"/>
        <v>2.9082774049217001E-2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495592.5</v>
      </c>
      <c r="G62" s="43">
        <f t="shared" ref="G62:G67" si="8">(F62-E62)/E62</f>
        <v>0.18314684940307294</v>
      </c>
      <c r="H62" s="162">
        <v>495656.57142857142</v>
      </c>
      <c r="I62" s="42">
        <f t="shared" ref="I62:I67" si="9">(F62-H62)/H62</f>
        <v>-1.2926577042397496E-4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820256.66666666663</v>
      </c>
      <c r="G64" s="46">
        <f t="shared" si="8"/>
        <v>-3.891279199191313E-2</v>
      </c>
      <c r="H64" s="162">
        <v>820256.66666666663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300158.625</v>
      </c>
      <c r="G66" s="46">
        <f t="shared" si="8"/>
        <v>1.4015151515151515E-2</v>
      </c>
      <c r="H66" s="162">
        <v>300158.625</v>
      </c>
      <c r="I66" s="78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223993.71428571429</v>
      </c>
      <c r="G67" s="48">
        <f t="shared" si="8"/>
        <v>5.9765797970635862E-3</v>
      </c>
      <c r="H67" s="162">
        <v>223993.71428571429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313053</v>
      </c>
      <c r="G69" s="43">
        <f>(F69-E69)/E69</f>
        <v>5.9754896311021016E-3</v>
      </c>
      <c r="H69" s="168">
        <v>309285.59999999998</v>
      </c>
      <c r="I69" s="42">
        <f>(F69-H69)/H69</f>
        <v>1.2180974477958312E-2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207975.85714285719</v>
      </c>
      <c r="G70" s="46">
        <f>(F70-E70)/E70</f>
        <v>-1.0003659875563986E-2</v>
      </c>
      <c r="H70" s="162">
        <v>209748.50000000003</v>
      </c>
      <c r="I70" s="42">
        <f>(F70-H70)/H70</f>
        <v>-8.4512778739435097E-3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98072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129437.1</v>
      </c>
      <c r="G73" s="46">
        <f>(F73-E73)/E73</f>
        <v>-8.9285714285713622E-3</v>
      </c>
      <c r="H73" s="171">
        <v>132038.39999999999</v>
      </c>
      <c r="I73" s="55">
        <f>(F73-H73)/H73</f>
        <v>-1.9701086956521653E-2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70414.5</v>
      </c>
      <c r="G75" s="42">
        <f t="shared" ref="G75:G81" si="10">(F75-E75)/E75</f>
        <v>-2.4960290447014937E-3</v>
      </c>
      <c r="H75" s="159">
        <v>70606.71428571429</v>
      </c>
      <c r="I75" s="43">
        <f t="shared" ref="I75:I81" si="11">(F75-H75)/H75</f>
        <v>-2.7223230490018738E-3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86560.5</v>
      </c>
      <c r="G76" s="46">
        <f t="shared" si="10"/>
        <v>-0.16930363043693836</v>
      </c>
      <c r="H76" s="162">
        <v>91494</v>
      </c>
      <c r="I76" s="42">
        <f t="shared" si="11"/>
        <v>-5.3921568627450983E-2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57408</v>
      </c>
      <c r="G77" s="46">
        <f t="shared" si="10"/>
        <v>0.18361955085865261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143968.5</v>
      </c>
      <c r="G79" s="46">
        <f t="shared" si="10"/>
        <v>9.2152053495972538E-2</v>
      </c>
      <c r="H79" s="162">
        <v>143520</v>
      </c>
      <c r="I79" s="42">
        <f t="shared" si="11"/>
        <v>3.1250000000000002E-3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297405.33333333331</v>
      </c>
      <c r="G81" s="48">
        <f t="shared" si="10"/>
        <v>0.40512382830319177</v>
      </c>
      <c r="H81" s="165">
        <v>301392</v>
      </c>
      <c r="I81" s="53">
        <f t="shared" si="11"/>
        <v>-1.3227513227513293E-2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203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6" t="s">
        <v>3</v>
      </c>
      <c r="B12" s="212"/>
      <c r="C12" s="214" t="s">
        <v>0</v>
      </c>
      <c r="D12" s="208" t="s">
        <v>23</v>
      </c>
      <c r="E12" s="208" t="s">
        <v>221</v>
      </c>
      <c r="F12" s="216" t="s">
        <v>226</v>
      </c>
      <c r="G12" s="208" t="s">
        <v>197</v>
      </c>
      <c r="H12" s="216" t="s">
        <v>220</v>
      </c>
      <c r="I12" s="208" t="s">
        <v>187</v>
      </c>
    </row>
    <row r="13" spans="1:9" ht="30.75" customHeight="1" thickBot="1">
      <c r="A13" s="207"/>
      <c r="B13" s="213"/>
      <c r="C13" s="215"/>
      <c r="D13" s="209"/>
      <c r="E13" s="209"/>
      <c r="F13" s="217"/>
      <c r="G13" s="209"/>
      <c r="H13" s="217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45833.2</v>
      </c>
      <c r="G15" s="42">
        <f>(F15-E15)/E15</f>
        <v>-0.31345312487712335</v>
      </c>
      <c r="H15" s="168">
        <v>39833.199999999997</v>
      </c>
      <c r="I15" s="111">
        <f>(F15-H15)/H15</f>
        <v>0.15062811925730296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63833.2</v>
      </c>
      <c r="G16" s="46">
        <f t="shared" ref="G16:G39" si="0">(F16-E16)/E16</f>
        <v>2.068018749463393E-2</v>
      </c>
      <c r="H16" s="162">
        <v>53500</v>
      </c>
      <c r="I16" s="46">
        <f>(F16-H16)/H16</f>
        <v>0.19314392523364479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57166.6</v>
      </c>
      <c r="G17" s="46">
        <f t="shared" si="0"/>
        <v>-0.12693723753201924</v>
      </c>
      <c r="H17" s="162">
        <v>40500</v>
      </c>
      <c r="I17" s="46">
        <f t="shared" ref="I17:I29" si="1">(F17-H17)/H17</f>
        <v>0.41152098765432094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40333.199999999997</v>
      </c>
      <c r="G18" s="46">
        <f t="shared" si="0"/>
        <v>0.18158248596011692</v>
      </c>
      <c r="H18" s="162">
        <v>33000</v>
      </c>
      <c r="I18" s="46">
        <f t="shared" si="1"/>
        <v>0.22221818181818173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105500</v>
      </c>
      <c r="G19" s="46">
        <f t="shared" si="0"/>
        <v>-4.4630557318596886E-2</v>
      </c>
      <c r="H19" s="162">
        <v>103833.2</v>
      </c>
      <c r="I19" s="46">
        <f t="shared" si="1"/>
        <v>1.6052669088499661E-2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65500</v>
      </c>
      <c r="G20" s="46">
        <f t="shared" si="0"/>
        <v>0.14611175027012366</v>
      </c>
      <c r="H20" s="162">
        <v>59500</v>
      </c>
      <c r="I20" s="46">
        <f t="shared" si="1"/>
        <v>0.10084033613445378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69000</v>
      </c>
      <c r="G21" s="46">
        <f t="shared" si="0"/>
        <v>-9.9574255218500107E-2</v>
      </c>
      <c r="H21" s="162">
        <v>65000</v>
      </c>
      <c r="I21" s="46">
        <f t="shared" si="1"/>
        <v>6.1538461538461542E-2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22500</v>
      </c>
      <c r="G22" s="46">
        <f t="shared" si="0"/>
        <v>-2.635136474605912E-3</v>
      </c>
      <c r="H22" s="162">
        <v>26000</v>
      </c>
      <c r="I22" s="46">
        <f t="shared" si="1"/>
        <v>-0.13461538461538461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26833.200000000001</v>
      </c>
      <c r="G23" s="46">
        <f t="shared" si="0"/>
        <v>-0.10059317152697522</v>
      </c>
      <c r="H23" s="162">
        <v>28000</v>
      </c>
      <c r="I23" s="46">
        <f t="shared" si="1"/>
        <v>-4.1671428571428547E-2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29833.200000000001</v>
      </c>
      <c r="G24" s="46">
        <f t="shared" si="0"/>
        <v>5.3504176542126661E-4</v>
      </c>
      <c r="H24" s="162">
        <v>28500</v>
      </c>
      <c r="I24" s="46">
        <f t="shared" si="1"/>
        <v>4.677894736842108E-2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32666.6</v>
      </c>
      <c r="G25" s="46">
        <f t="shared" si="0"/>
        <v>0.12017643576895444</v>
      </c>
      <c r="H25" s="162">
        <v>29500</v>
      </c>
      <c r="I25" s="46">
        <f t="shared" si="1"/>
        <v>0.10734237288135588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76833.2</v>
      </c>
      <c r="G26" s="46">
        <f t="shared" si="0"/>
        <v>0.17810540963112423</v>
      </c>
      <c r="H26" s="162">
        <v>70833.2</v>
      </c>
      <c r="I26" s="46">
        <f t="shared" si="1"/>
        <v>8.4706041799608098E-2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34000</v>
      </c>
      <c r="G27" s="46">
        <f t="shared" si="0"/>
        <v>0.12671347437012206</v>
      </c>
      <c r="H27" s="162">
        <v>29500</v>
      </c>
      <c r="I27" s="46">
        <f t="shared" si="1"/>
        <v>0.15254237288135594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43500</v>
      </c>
      <c r="G28" s="46">
        <f t="shared" si="0"/>
        <v>-6.5560033561073788E-2</v>
      </c>
      <c r="H28" s="162">
        <v>43500</v>
      </c>
      <c r="I28" s="46">
        <f t="shared" si="1"/>
        <v>0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99000</v>
      </c>
      <c r="G29" s="46">
        <f t="shared" si="0"/>
        <v>-0.16793309397635378</v>
      </c>
      <c r="H29" s="162">
        <v>81000</v>
      </c>
      <c r="I29" s="46">
        <f t="shared" si="1"/>
        <v>0.22222222222222221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45000</v>
      </c>
      <c r="G30" s="48">
        <f t="shared" si="0"/>
        <v>-0.33991266555611732</v>
      </c>
      <c r="H30" s="165">
        <v>44666.6</v>
      </c>
      <c r="I30" s="48">
        <f>(F30-H30)/H30</f>
        <v>7.4641902450600997E-3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190000</v>
      </c>
      <c r="G32" s="42">
        <f t="shared" si="0"/>
        <v>0.21708369131875022</v>
      </c>
      <c r="H32" s="168">
        <v>154000</v>
      </c>
      <c r="I32" s="43">
        <f>(F32-H32)/H32</f>
        <v>0.23376623376623376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187000</v>
      </c>
      <c r="G33" s="46">
        <f t="shared" si="0"/>
        <v>0.19972387104059058</v>
      </c>
      <c r="H33" s="162">
        <v>154000</v>
      </c>
      <c r="I33" s="46">
        <f>(F33-H33)/H33</f>
        <v>0.21428571428571427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110500</v>
      </c>
      <c r="G34" s="46">
        <f>(F34-E34)/E34</f>
        <v>0.33265279312223678</v>
      </c>
      <c r="H34" s="162">
        <v>104500</v>
      </c>
      <c r="I34" s="46">
        <f>(F34-H34)/H34</f>
        <v>5.7416267942583733E-2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76000</v>
      </c>
      <c r="G35" s="46">
        <f t="shared" si="0"/>
        <v>9.4509450945094511E-2</v>
      </c>
      <c r="H35" s="162">
        <v>73000</v>
      </c>
      <c r="I35" s="46">
        <f>(F35-H35)/H35</f>
        <v>4.1095890410958902E-2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120000</v>
      </c>
      <c r="G36" s="52">
        <f t="shared" si="0"/>
        <v>0.87232243264612597</v>
      </c>
      <c r="H36" s="162">
        <v>90166.6</v>
      </c>
      <c r="I36" s="46">
        <f>(F36-H36)/H36</f>
        <v>0.33086974555988574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1858197.2</v>
      </c>
      <c r="G38" s="161">
        <f t="shared" si="0"/>
        <v>-2.7634285911638735E-2</v>
      </c>
      <c r="H38" s="189">
        <v>1831605.8</v>
      </c>
      <c r="I38" s="161">
        <f>(F38-H38)/H38</f>
        <v>1.4518080255041727E-2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1185493.6000000001</v>
      </c>
      <c r="G39" s="167">
        <f t="shared" si="0"/>
        <v>0.17069695629738998</v>
      </c>
      <c r="H39" s="135">
        <v>1164893.6000000001</v>
      </c>
      <c r="I39" s="167">
        <f>(F39-H39)/H39</f>
        <v>1.76840185232368E-2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204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6" t="s">
        <v>3</v>
      </c>
      <c r="B12" s="212"/>
      <c r="C12" s="214" t="s">
        <v>0</v>
      </c>
      <c r="D12" s="208" t="s">
        <v>227</v>
      </c>
      <c r="E12" s="216" t="s">
        <v>226</v>
      </c>
      <c r="F12" s="223" t="s">
        <v>186</v>
      </c>
      <c r="G12" s="208" t="s">
        <v>221</v>
      </c>
      <c r="H12" s="225" t="s">
        <v>228</v>
      </c>
      <c r="I12" s="221" t="s">
        <v>196</v>
      </c>
    </row>
    <row r="13" spans="1:9" ht="39.75" customHeight="1" thickBot="1">
      <c r="A13" s="207"/>
      <c r="B13" s="213"/>
      <c r="C13" s="215"/>
      <c r="D13" s="209"/>
      <c r="E13" s="217"/>
      <c r="F13" s="224"/>
      <c r="G13" s="209"/>
      <c r="H13" s="226"/>
      <c r="I13" s="222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84398.8</v>
      </c>
      <c r="E15" s="190">
        <v>45833.2</v>
      </c>
      <c r="F15" s="62">
        <f t="shared" ref="F15:F30" si="0">D15-E15</f>
        <v>38565.600000000006</v>
      </c>
      <c r="G15" s="159">
        <v>66759.024999999994</v>
      </c>
      <c r="H15" s="124">
        <f>AVERAGE(D15:E15)</f>
        <v>65116</v>
      </c>
      <c r="I15" s="64">
        <f t="shared" ref="I15:I30" si="1">(H15-G15)/G15</f>
        <v>-2.4611279149148662E-2</v>
      </c>
    </row>
    <row r="16" spans="1:9" ht="16.5" customHeight="1">
      <c r="A16" s="122"/>
      <c r="B16" s="155" t="s">
        <v>5</v>
      </c>
      <c r="C16" s="142" t="s">
        <v>164</v>
      </c>
      <c r="D16" s="134">
        <v>70554.222222222219</v>
      </c>
      <c r="E16" s="134">
        <v>63833.2</v>
      </c>
      <c r="F16" s="65">
        <f t="shared" si="0"/>
        <v>6721.0222222222219</v>
      </c>
      <c r="G16" s="162">
        <v>62539.863888888889</v>
      </c>
      <c r="H16" s="173">
        <f t="shared" ref="H16:H30" si="2">AVERAGE(D16:E16)</f>
        <v>67193.711111111101</v>
      </c>
      <c r="I16" s="66">
        <f t="shared" si="1"/>
        <v>7.4414092593652656E-2</v>
      </c>
    </row>
    <row r="17" spans="1:9" ht="16.5">
      <c r="A17" s="122"/>
      <c r="B17" s="155" t="s">
        <v>6</v>
      </c>
      <c r="C17" s="142" t="s">
        <v>165</v>
      </c>
      <c r="D17" s="134">
        <v>76898.8</v>
      </c>
      <c r="E17" s="134">
        <v>57166.6</v>
      </c>
      <c r="F17" s="65">
        <f t="shared" si="0"/>
        <v>19732.200000000004</v>
      </c>
      <c r="G17" s="162">
        <v>65478.224999999999</v>
      </c>
      <c r="H17" s="173">
        <f t="shared" si="2"/>
        <v>67032.7</v>
      </c>
      <c r="I17" s="66">
        <f t="shared" si="1"/>
        <v>2.3740335050316325E-2</v>
      </c>
    </row>
    <row r="18" spans="1:9" ht="16.5">
      <c r="A18" s="122"/>
      <c r="B18" s="155" t="s">
        <v>7</v>
      </c>
      <c r="C18" s="142" t="s">
        <v>166</v>
      </c>
      <c r="D18" s="134">
        <v>42398.8</v>
      </c>
      <c r="E18" s="134">
        <v>40333.199999999997</v>
      </c>
      <c r="F18" s="65">
        <f t="shared" si="0"/>
        <v>2065.6000000000058</v>
      </c>
      <c r="G18" s="162">
        <v>34134.9</v>
      </c>
      <c r="H18" s="173">
        <f t="shared" si="2"/>
        <v>41366</v>
      </c>
      <c r="I18" s="66">
        <f t="shared" si="1"/>
        <v>0.2118389097375413</v>
      </c>
    </row>
    <row r="19" spans="1:9" ht="16.5">
      <c r="A19" s="122"/>
      <c r="B19" s="155" t="s">
        <v>8</v>
      </c>
      <c r="C19" s="142" t="s">
        <v>167</v>
      </c>
      <c r="D19" s="134">
        <v>113498.5</v>
      </c>
      <c r="E19" s="134">
        <v>105500</v>
      </c>
      <c r="F19" s="65">
        <f t="shared" si="0"/>
        <v>7998.5</v>
      </c>
      <c r="G19" s="162">
        <v>110428.48482142857</v>
      </c>
      <c r="H19" s="173">
        <f t="shared" si="2"/>
        <v>109499.25</v>
      </c>
      <c r="I19" s="66">
        <f t="shared" si="1"/>
        <v>-8.4148109333494776E-3</v>
      </c>
    </row>
    <row r="20" spans="1:9" ht="16.5">
      <c r="A20" s="122"/>
      <c r="B20" s="155" t="s">
        <v>9</v>
      </c>
      <c r="C20" s="142" t="s">
        <v>168</v>
      </c>
      <c r="D20" s="134">
        <v>109498.8</v>
      </c>
      <c r="E20" s="134">
        <v>65500</v>
      </c>
      <c r="F20" s="65">
        <f t="shared" si="0"/>
        <v>43998.8</v>
      </c>
      <c r="G20" s="162">
        <v>57149.75</v>
      </c>
      <c r="H20" s="173">
        <f t="shared" si="2"/>
        <v>87499.4</v>
      </c>
      <c r="I20" s="66">
        <f t="shared" si="1"/>
        <v>0.5310548165127581</v>
      </c>
    </row>
    <row r="21" spans="1:9" ht="16.5">
      <c r="A21" s="122"/>
      <c r="B21" s="155" t="s">
        <v>10</v>
      </c>
      <c r="C21" s="142" t="s">
        <v>169</v>
      </c>
      <c r="D21" s="134">
        <v>107498.8</v>
      </c>
      <c r="E21" s="134">
        <v>69000</v>
      </c>
      <c r="F21" s="65">
        <f t="shared" si="0"/>
        <v>38498.800000000003</v>
      </c>
      <c r="G21" s="162">
        <v>76630.416666666672</v>
      </c>
      <c r="H21" s="173">
        <f t="shared" si="2"/>
        <v>88249.4</v>
      </c>
      <c r="I21" s="66">
        <f t="shared" si="1"/>
        <v>0.15162364813797813</v>
      </c>
    </row>
    <row r="22" spans="1:9" ht="16.5">
      <c r="A22" s="122"/>
      <c r="B22" s="155" t="s">
        <v>11</v>
      </c>
      <c r="C22" s="142" t="s">
        <v>170</v>
      </c>
      <c r="D22" s="134">
        <v>31998.799999999999</v>
      </c>
      <c r="E22" s="134">
        <v>22500</v>
      </c>
      <c r="F22" s="65">
        <f t="shared" si="0"/>
        <v>9498.7999999999993</v>
      </c>
      <c r="G22" s="162">
        <v>22559.447222222225</v>
      </c>
      <c r="H22" s="173">
        <f t="shared" si="2"/>
        <v>27249.4</v>
      </c>
      <c r="I22" s="66">
        <f t="shared" si="1"/>
        <v>0.20789307165106111</v>
      </c>
    </row>
    <row r="23" spans="1:9" ht="16.5">
      <c r="A23" s="122"/>
      <c r="B23" s="155" t="s">
        <v>12</v>
      </c>
      <c r="C23" s="142" t="s">
        <v>171</v>
      </c>
      <c r="D23" s="134">
        <v>44443.111111111109</v>
      </c>
      <c r="E23" s="134">
        <v>26833.200000000001</v>
      </c>
      <c r="F23" s="65">
        <f t="shared" si="0"/>
        <v>17609.911111111109</v>
      </c>
      <c r="G23" s="162">
        <v>29834.329861111109</v>
      </c>
      <c r="H23" s="173">
        <f t="shared" si="2"/>
        <v>35638.155555555553</v>
      </c>
      <c r="I23" s="66">
        <f t="shared" si="1"/>
        <v>0.19453514529949942</v>
      </c>
    </row>
    <row r="24" spans="1:9" ht="16.5">
      <c r="A24" s="122"/>
      <c r="B24" s="155" t="s">
        <v>13</v>
      </c>
      <c r="C24" s="142" t="s">
        <v>172</v>
      </c>
      <c r="D24" s="134">
        <v>45554.222222222219</v>
      </c>
      <c r="E24" s="134">
        <v>29833.200000000001</v>
      </c>
      <c r="F24" s="65">
        <f t="shared" si="0"/>
        <v>15721.022222222218</v>
      </c>
      <c r="G24" s="162">
        <v>29817.246527777777</v>
      </c>
      <c r="H24" s="173">
        <f t="shared" si="2"/>
        <v>37693.711111111108</v>
      </c>
      <c r="I24" s="66">
        <f t="shared" si="1"/>
        <v>0.26415801257824423</v>
      </c>
    </row>
    <row r="25" spans="1:9" ht="16.5">
      <c r="A25" s="122"/>
      <c r="B25" s="155" t="s">
        <v>14</v>
      </c>
      <c r="C25" s="142" t="s">
        <v>173</v>
      </c>
      <c r="D25" s="134">
        <v>48332</v>
      </c>
      <c r="E25" s="134">
        <v>32666.6</v>
      </c>
      <c r="F25" s="65">
        <f t="shared" si="0"/>
        <v>15665.400000000001</v>
      </c>
      <c r="G25" s="162">
        <v>29162.013194444444</v>
      </c>
      <c r="H25" s="173">
        <f t="shared" si="2"/>
        <v>40499.300000000003</v>
      </c>
      <c r="I25" s="66">
        <f t="shared" si="1"/>
        <v>0.3887690033593218</v>
      </c>
    </row>
    <row r="26" spans="1:9" ht="16.5">
      <c r="A26" s="122"/>
      <c r="B26" s="155" t="s">
        <v>15</v>
      </c>
      <c r="C26" s="142" t="s">
        <v>174</v>
      </c>
      <c r="D26" s="134">
        <v>113887.55555555556</v>
      </c>
      <c r="E26" s="134">
        <v>76833.2</v>
      </c>
      <c r="F26" s="65">
        <f t="shared" si="0"/>
        <v>37054.355555555565</v>
      </c>
      <c r="G26" s="162">
        <v>65217.59375</v>
      </c>
      <c r="H26" s="173">
        <f t="shared" si="2"/>
        <v>95360.377777777787</v>
      </c>
      <c r="I26" s="66">
        <f t="shared" si="1"/>
        <v>0.46218792038425655</v>
      </c>
    </row>
    <row r="27" spans="1:9" ht="16.5">
      <c r="A27" s="122"/>
      <c r="B27" s="155" t="s">
        <v>16</v>
      </c>
      <c r="C27" s="142" t="s">
        <v>175</v>
      </c>
      <c r="D27" s="134">
        <v>45554.222222222219</v>
      </c>
      <c r="E27" s="134">
        <v>34000</v>
      </c>
      <c r="F27" s="65">
        <f t="shared" si="0"/>
        <v>11554.222222222219</v>
      </c>
      <c r="G27" s="162">
        <v>30176.261111111111</v>
      </c>
      <c r="H27" s="173">
        <f t="shared" si="2"/>
        <v>39777.111111111109</v>
      </c>
      <c r="I27" s="66">
        <f t="shared" si="1"/>
        <v>0.31815903118842309</v>
      </c>
    </row>
    <row r="28" spans="1:9" ht="16.5">
      <c r="A28" s="122"/>
      <c r="B28" s="155" t="s">
        <v>17</v>
      </c>
      <c r="C28" s="142" t="s">
        <v>176</v>
      </c>
      <c r="D28" s="134">
        <v>44798.8</v>
      </c>
      <c r="E28" s="134">
        <v>43500</v>
      </c>
      <c r="F28" s="65">
        <f t="shared" si="0"/>
        <v>1298.8000000000029</v>
      </c>
      <c r="G28" s="162">
        <v>46551.947222222225</v>
      </c>
      <c r="H28" s="173">
        <f t="shared" si="2"/>
        <v>44149.4</v>
      </c>
      <c r="I28" s="66">
        <f t="shared" si="1"/>
        <v>-5.1610026337960226E-2</v>
      </c>
    </row>
    <row r="29" spans="1:9" ht="16.5">
      <c r="A29" s="122"/>
      <c r="B29" s="155" t="s">
        <v>18</v>
      </c>
      <c r="C29" s="142" t="s">
        <v>177</v>
      </c>
      <c r="D29" s="134">
        <v>114583.33333333333</v>
      </c>
      <c r="E29" s="134">
        <v>99000</v>
      </c>
      <c r="F29" s="65">
        <f t="shared" si="0"/>
        <v>15583.333333333328</v>
      </c>
      <c r="G29" s="162">
        <v>118980.81666666665</v>
      </c>
      <c r="H29" s="173">
        <f t="shared" si="2"/>
        <v>106791.66666666666</v>
      </c>
      <c r="I29" s="66">
        <f t="shared" si="1"/>
        <v>-0.10244634674301134</v>
      </c>
    </row>
    <row r="30" spans="1:9" ht="17.25" thickBot="1">
      <c r="A30" s="36"/>
      <c r="B30" s="156" t="s">
        <v>19</v>
      </c>
      <c r="C30" s="143" t="s">
        <v>178</v>
      </c>
      <c r="D30" s="191">
        <v>47898.8</v>
      </c>
      <c r="E30" s="136">
        <v>45000</v>
      </c>
      <c r="F30" s="68">
        <f t="shared" si="0"/>
        <v>2898.8000000000029</v>
      </c>
      <c r="G30" s="165">
        <v>68172.797222222231</v>
      </c>
      <c r="H30" s="93">
        <f t="shared" si="2"/>
        <v>46449.4</v>
      </c>
      <c r="I30" s="69">
        <f t="shared" si="1"/>
        <v>-0.31865198594405147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229999.71428571429</v>
      </c>
      <c r="E32" s="125">
        <v>190000</v>
      </c>
      <c r="F32" s="62">
        <f>D32-E32</f>
        <v>39999.71428571429</v>
      </c>
      <c r="G32" s="168">
        <v>156110.875</v>
      </c>
      <c r="H32" s="63">
        <f>AVERAGE(D32:E32)</f>
        <v>209999.85714285716</v>
      </c>
      <c r="I32" s="72">
        <f>(H32-G32)/G32</f>
        <v>0.34519684898862529</v>
      </c>
    </row>
    <row r="33" spans="1:9" ht="16.5">
      <c r="A33" s="35"/>
      <c r="B33" s="32" t="s">
        <v>27</v>
      </c>
      <c r="C33" s="15" t="s">
        <v>180</v>
      </c>
      <c r="D33" s="45">
        <v>227142.57142857142</v>
      </c>
      <c r="E33" s="125">
        <v>187000</v>
      </c>
      <c r="F33" s="73">
        <f>D33-E33</f>
        <v>40142.57142857142</v>
      </c>
      <c r="G33" s="162">
        <v>155869.19999999998</v>
      </c>
      <c r="H33" s="63">
        <f>AVERAGE(D33:E33)</f>
        <v>207071.28571428571</v>
      </c>
      <c r="I33" s="66">
        <f>(H33-G33)/G33</f>
        <v>0.32849392769248659</v>
      </c>
    </row>
    <row r="34" spans="1:9" ht="16.5">
      <c r="A34" s="35"/>
      <c r="B34" s="37" t="s">
        <v>28</v>
      </c>
      <c r="C34" s="15" t="s">
        <v>181</v>
      </c>
      <c r="D34" s="45">
        <v>149998.33333333334</v>
      </c>
      <c r="E34" s="125">
        <v>110500</v>
      </c>
      <c r="F34" s="65">
        <f>D34-E34</f>
        <v>39498.333333333343</v>
      </c>
      <c r="G34" s="162">
        <v>82917.32142857142</v>
      </c>
      <c r="H34" s="63">
        <f>AVERAGE(D34:E34)</f>
        <v>130249.16666666667</v>
      </c>
      <c r="I34" s="66">
        <f>(H34-G34)/G34</f>
        <v>0.57083181683418172</v>
      </c>
    </row>
    <row r="35" spans="1:9" ht="16.5">
      <c r="A35" s="35"/>
      <c r="B35" s="32" t="s">
        <v>29</v>
      </c>
      <c r="C35" s="15" t="s">
        <v>182</v>
      </c>
      <c r="D35" s="45">
        <v>207500</v>
      </c>
      <c r="E35" s="125">
        <v>76000</v>
      </c>
      <c r="F35" s="73">
        <f>D35-E35</f>
        <v>131500</v>
      </c>
      <c r="G35" s="162">
        <v>69437.5</v>
      </c>
      <c r="H35" s="63">
        <f>AVERAGE(D35:E35)</f>
        <v>141750</v>
      </c>
      <c r="I35" s="66">
        <f>(H35-G35)/G35</f>
        <v>1.0414041404140415</v>
      </c>
    </row>
    <row r="36" spans="1:9" ht="17.25" thickBot="1">
      <c r="A36" s="36"/>
      <c r="B36" s="37" t="s">
        <v>30</v>
      </c>
      <c r="C36" s="15" t="s">
        <v>183</v>
      </c>
      <c r="D36" s="47">
        <v>176998.8</v>
      </c>
      <c r="E36" s="125">
        <v>120000</v>
      </c>
      <c r="F36" s="65">
        <f>D36-E36</f>
        <v>56998.799999999988</v>
      </c>
      <c r="G36" s="165">
        <v>64091.525000000001</v>
      </c>
      <c r="H36" s="63">
        <f>AVERAGE(D36:E36)</f>
        <v>148499.4</v>
      </c>
      <c r="I36" s="74">
        <f>(H36-G36)/G36</f>
        <v>1.3169896487874178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1880261.5</v>
      </c>
      <c r="E38" s="126">
        <v>1858197.2</v>
      </c>
      <c r="F38" s="62">
        <f>D38-E38</f>
        <v>22064.300000000047</v>
      </c>
      <c r="G38" s="162">
        <v>1911006.5</v>
      </c>
      <c r="H38" s="62">
        <f>AVERAGE(D38:E38)</f>
        <v>1869229.35</v>
      </c>
      <c r="I38" s="72">
        <f>(H38-G38)/G38</f>
        <v>-2.186133328170255E-2</v>
      </c>
    </row>
    <row r="39" spans="1:9" ht="17.25" thickBot="1">
      <c r="A39" s="36"/>
      <c r="B39" s="34" t="s">
        <v>32</v>
      </c>
      <c r="C39" s="16" t="s">
        <v>185</v>
      </c>
      <c r="D39" s="54">
        <v>982912.66666666663</v>
      </c>
      <c r="E39" s="127">
        <v>1185493.6000000001</v>
      </c>
      <c r="F39" s="68">
        <f>D39-E39</f>
        <v>-202580.93333333347</v>
      </c>
      <c r="G39" s="162">
        <v>1012639.175</v>
      </c>
      <c r="H39" s="75">
        <f>AVERAGE(D39:E39)</f>
        <v>1084203.1333333333</v>
      </c>
      <c r="I39" s="69">
        <f>(H39-G39)/G39</f>
        <v>7.0670738502026903E-2</v>
      </c>
    </row>
    <row r="40" spans="1:9" ht="15.75" customHeight="1" thickBot="1">
      <c r="A40" s="218"/>
      <c r="B40" s="219"/>
      <c r="C40" s="220"/>
      <c r="D40" s="77">
        <f>SUM(D15:D39)</f>
        <v>4996611.1523809526</v>
      </c>
      <c r="E40" s="77">
        <f>SUM(E15:E39)</f>
        <v>4584523.1999999993</v>
      </c>
      <c r="F40" s="77">
        <f>SUM(F15:F39)</f>
        <v>412087.95238095208</v>
      </c>
      <c r="G40" s="77">
        <f>SUM(G15:G39)</f>
        <v>4365665.2145833327</v>
      </c>
      <c r="H40" s="77">
        <f>AVERAGE(D40:E40)</f>
        <v>4790567.1761904759</v>
      </c>
      <c r="I40" s="69">
        <f>(H40-G40)/G40</f>
        <v>9.7328113980837336E-2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6" t="s">
        <v>3</v>
      </c>
      <c r="B13" s="212"/>
      <c r="C13" s="214" t="s">
        <v>0</v>
      </c>
      <c r="D13" s="208" t="s">
        <v>23</v>
      </c>
      <c r="E13" s="208" t="s">
        <v>221</v>
      </c>
      <c r="F13" s="225" t="s">
        <v>229</v>
      </c>
      <c r="G13" s="208" t="s">
        <v>197</v>
      </c>
      <c r="H13" s="225" t="s">
        <v>222</v>
      </c>
      <c r="I13" s="208" t="s">
        <v>187</v>
      </c>
    </row>
    <row r="14" spans="1:9" ht="33.75" customHeight="1" thickBot="1">
      <c r="A14" s="207"/>
      <c r="B14" s="213"/>
      <c r="C14" s="215"/>
      <c r="D14" s="228"/>
      <c r="E14" s="209"/>
      <c r="F14" s="226"/>
      <c r="G14" s="227"/>
      <c r="H14" s="226"/>
      <c r="I14" s="227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65116</v>
      </c>
      <c r="G16" s="21">
        <f t="shared" ref="G16:G31" si="0">(F16-E16)/E16</f>
        <v>-2.4611279149148662E-2</v>
      </c>
      <c r="H16" s="159">
        <v>55391</v>
      </c>
      <c r="I16" s="21">
        <f t="shared" ref="I16:I31" si="1">(F16-H16)/H16</f>
        <v>0.17557003845390046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67193.711111111101</v>
      </c>
      <c r="G17" s="21">
        <f t="shared" si="0"/>
        <v>7.4414092593652656E-2</v>
      </c>
      <c r="H17" s="162">
        <v>65916</v>
      </c>
      <c r="I17" s="21">
        <f t="shared" si="1"/>
        <v>1.9383929715260342E-2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67032.7</v>
      </c>
      <c r="G18" s="21">
        <f t="shared" si="0"/>
        <v>2.3740335050316325E-2</v>
      </c>
      <c r="H18" s="162">
        <v>60749.4</v>
      </c>
      <c r="I18" s="21">
        <f t="shared" si="1"/>
        <v>0.10342982811352862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41366</v>
      </c>
      <c r="G19" s="21">
        <f t="shared" si="0"/>
        <v>0.2118389097375413</v>
      </c>
      <c r="H19" s="162">
        <v>35899.4</v>
      </c>
      <c r="I19" s="21">
        <f t="shared" si="1"/>
        <v>0.15227552549624779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109499.25</v>
      </c>
      <c r="G20" s="21">
        <f t="shared" si="0"/>
        <v>-8.4148109333494776E-3</v>
      </c>
      <c r="H20" s="162">
        <v>123790.85</v>
      </c>
      <c r="I20" s="21">
        <f t="shared" si="1"/>
        <v>-0.11544956674907722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87499.4</v>
      </c>
      <c r="G21" s="21">
        <f t="shared" si="0"/>
        <v>0.5310548165127581</v>
      </c>
      <c r="H21" s="162">
        <v>73749.399999999994</v>
      </c>
      <c r="I21" s="21">
        <f t="shared" si="1"/>
        <v>0.18644219478395757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88249.4</v>
      </c>
      <c r="G22" s="21">
        <f t="shared" si="0"/>
        <v>0.15162364813797813</v>
      </c>
      <c r="H22" s="162">
        <v>88499.4</v>
      </c>
      <c r="I22" s="21">
        <f t="shared" si="1"/>
        <v>-2.8248779087767829E-3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27249.4</v>
      </c>
      <c r="G23" s="21">
        <f t="shared" si="0"/>
        <v>0.20789307165106111</v>
      </c>
      <c r="H23" s="162">
        <v>28499.4</v>
      </c>
      <c r="I23" s="21">
        <f t="shared" si="1"/>
        <v>-4.3860572503280772E-2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35638.155555555553</v>
      </c>
      <c r="G24" s="21">
        <f t="shared" si="0"/>
        <v>0.19453514529949942</v>
      </c>
      <c r="H24" s="162">
        <v>35388.222222222219</v>
      </c>
      <c r="I24" s="21">
        <f t="shared" si="1"/>
        <v>7.0626134244287453E-3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37693.711111111108</v>
      </c>
      <c r="G25" s="21">
        <f t="shared" si="0"/>
        <v>0.26415801257824423</v>
      </c>
      <c r="H25" s="162">
        <v>37027.111111111109</v>
      </c>
      <c r="I25" s="21">
        <f t="shared" si="1"/>
        <v>1.8003024810649214E-2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40499.300000000003</v>
      </c>
      <c r="G26" s="21">
        <f t="shared" si="0"/>
        <v>0.3887690033593218</v>
      </c>
      <c r="H26" s="162">
        <v>36749.4</v>
      </c>
      <c r="I26" s="21">
        <f t="shared" si="1"/>
        <v>0.10203976119338007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95360.377777777787</v>
      </c>
      <c r="G27" s="21">
        <f t="shared" si="0"/>
        <v>0.46218792038425655</v>
      </c>
      <c r="H27" s="162">
        <v>84666</v>
      </c>
      <c r="I27" s="21">
        <f t="shared" si="1"/>
        <v>0.12631254314338444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39777.111111111109</v>
      </c>
      <c r="G28" s="21">
        <f t="shared" si="0"/>
        <v>0.31815903118842309</v>
      </c>
      <c r="H28" s="162">
        <v>35582.666666666672</v>
      </c>
      <c r="I28" s="21">
        <f t="shared" si="1"/>
        <v>0.11787886736363504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44149.4</v>
      </c>
      <c r="G29" s="21">
        <f t="shared" si="0"/>
        <v>-5.1610026337960226E-2</v>
      </c>
      <c r="H29" s="162">
        <v>43699.4</v>
      </c>
      <c r="I29" s="21">
        <f t="shared" si="1"/>
        <v>1.0297624223673552E-2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106791.66666666666</v>
      </c>
      <c r="G30" s="21">
        <f t="shared" si="0"/>
        <v>-0.10244634674301134</v>
      </c>
      <c r="H30" s="162">
        <v>87285.5</v>
      </c>
      <c r="I30" s="21">
        <f t="shared" si="1"/>
        <v>0.22347545315850464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46449.4</v>
      </c>
      <c r="G31" s="149">
        <f t="shared" si="0"/>
        <v>-0.31865198594405147</v>
      </c>
      <c r="H31" s="165">
        <v>46032.7</v>
      </c>
      <c r="I31" s="149">
        <f t="shared" si="1"/>
        <v>9.0522606755633356E-3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209999.85714285716</v>
      </c>
      <c r="G33" s="21">
        <f>(F33-E33)/E33</f>
        <v>0.34519684898862529</v>
      </c>
      <c r="H33" s="168">
        <v>183071.28571428571</v>
      </c>
      <c r="I33" s="21">
        <f>(F33-H33)/H33</f>
        <v>0.14709336487972299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207071.28571428571</v>
      </c>
      <c r="G34" s="21">
        <f>(F34-E34)/E34</f>
        <v>0.32849392769248659</v>
      </c>
      <c r="H34" s="162">
        <v>181642.71428571429</v>
      </c>
      <c r="I34" s="21">
        <f>(F34-H34)/H34</f>
        <v>0.13999224537337421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130249.16666666667</v>
      </c>
      <c r="G35" s="21">
        <f>(F35-E35)/E35</f>
        <v>0.57083181683418172</v>
      </c>
      <c r="H35" s="162">
        <v>135999.375</v>
      </c>
      <c r="I35" s="21">
        <f>(F35-H35)/H35</f>
        <v>-4.228113793415101E-2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141750</v>
      </c>
      <c r="G36" s="21">
        <f>(F36-E36)/E36</f>
        <v>1.0414041404140415</v>
      </c>
      <c r="H36" s="162">
        <v>124833.33333333333</v>
      </c>
      <c r="I36" s="21">
        <f>(F36-H36)/H36</f>
        <v>0.13551401869158883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148499.4</v>
      </c>
      <c r="G37" s="149">
        <f>(F37-E37)/E37</f>
        <v>1.3169896487874178</v>
      </c>
      <c r="H37" s="165">
        <v>124082.7</v>
      </c>
      <c r="I37" s="149">
        <f>(F37-H37)/H37</f>
        <v>0.19677763298187417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1869229.35</v>
      </c>
      <c r="G39" s="21">
        <f t="shared" ref="G39:G44" si="2">(F39-E39)/E39</f>
        <v>-2.186133328170255E-2</v>
      </c>
      <c r="H39" s="162">
        <v>1802562.15</v>
      </c>
      <c r="I39" s="21">
        <f t="shared" ref="I39:I44" si="3">(F39-H39)/H39</f>
        <v>3.698468871101071E-2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1084203.1333333333</v>
      </c>
      <c r="G40" s="21">
        <f t="shared" si="2"/>
        <v>7.0670738502026903E-2</v>
      </c>
      <c r="H40" s="162">
        <v>1066428.1333333333</v>
      </c>
      <c r="I40" s="21">
        <f t="shared" si="3"/>
        <v>1.6667789834501741E-2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707912.4</v>
      </c>
      <c r="G41" s="21">
        <f t="shared" si="2"/>
        <v>0.21646200482967695</v>
      </c>
      <c r="H41" s="170">
        <v>699121.8</v>
      </c>
      <c r="I41" s="21">
        <f t="shared" si="3"/>
        <v>1.257377469848598E-2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347139</v>
      </c>
      <c r="G42" s="21">
        <f t="shared" si="2"/>
        <v>3.4759358288770054E-2</v>
      </c>
      <c r="H42" s="163">
        <v>336375</v>
      </c>
      <c r="I42" s="21">
        <f t="shared" si="3"/>
        <v>3.2000000000000001E-2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170430</v>
      </c>
      <c r="G43" s="21">
        <f t="shared" si="2"/>
        <v>-0.2</v>
      </c>
      <c r="H43" s="163">
        <v>170430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927139.2</v>
      </c>
      <c r="G44" s="153">
        <f t="shared" si="2"/>
        <v>1.6822429906542005E-2</v>
      </c>
      <c r="H44" s="166">
        <v>915478.2</v>
      </c>
      <c r="I44" s="153">
        <f t="shared" si="3"/>
        <v>1.2737605330197924E-2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337944.75</v>
      </c>
      <c r="G46" s="21">
        <f t="shared" ref="G46:G51" si="4">(F46-E46)/E46</f>
        <v>1.8704250561831698E-2</v>
      </c>
      <c r="H46" s="160">
        <v>342429.75</v>
      </c>
      <c r="I46" s="21">
        <f t="shared" ref="I46:I51" si="5">(F46-H46)/H46</f>
        <v>-1.3097576948264571E-2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316461.59999999998</v>
      </c>
      <c r="G47" s="21">
        <f t="shared" si="4"/>
        <v>-3.6025006157398946E-3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996695.14285714284</v>
      </c>
      <c r="G48" s="21">
        <f t="shared" si="4"/>
        <v>1.0736739844384715E-2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1321152.857142857</v>
      </c>
      <c r="G49" s="21">
        <f t="shared" si="4"/>
        <v>1.9587612772653938E-2</v>
      </c>
      <c r="H49" s="163">
        <v>1355815.5</v>
      </c>
      <c r="I49" s="21">
        <f t="shared" si="5"/>
        <v>-2.5565899532158289E-2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159217.5</v>
      </c>
      <c r="G50" s="21">
        <f t="shared" si="4"/>
        <v>0.12256031247741642</v>
      </c>
      <c r="H50" s="163">
        <v>166393.5</v>
      </c>
      <c r="I50" s="21">
        <f t="shared" si="5"/>
        <v>-4.3126684636118601E-2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1759465.5</v>
      </c>
      <c r="G51" s="153">
        <f t="shared" si="4"/>
        <v>1.1017331357515625E-2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155853.75</v>
      </c>
      <c r="G53" s="22">
        <f t="shared" ref="G53:G61" si="6">(F53-E53)/E53</f>
        <v>6.0277376446387462E-2</v>
      </c>
      <c r="H53" s="124">
        <v>155480.00000000003</v>
      </c>
      <c r="I53" s="22">
        <f t="shared" ref="I53:I61" si="7">(F53-H53)/H53</f>
        <v>2.4038461538459662E-3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209673.75</v>
      </c>
      <c r="G54" s="147">
        <f t="shared" si="6"/>
        <v>8.0514042772481323E-2</v>
      </c>
      <c r="H54" s="174">
        <v>213785</v>
      </c>
      <c r="I54" s="147">
        <f t="shared" si="7"/>
        <v>-1.9230769230769232E-2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185140.8</v>
      </c>
      <c r="G56" s="147">
        <f t="shared" si="6"/>
        <v>-0.15582822085889575</v>
      </c>
      <c r="H56" s="174">
        <v>185140.8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108537</v>
      </c>
      <c r="G57" s="147">
        <f t="shared" si="6"/>
        <v>5.8512236704077847E-2</v>
      </c>
      <c r="H57" s="179">
        <v>109690.28571428571</v>
      </c>
      <c r="I57" s="147">
        <f t="shared" si="7"/>
        <v>-1.0514018691588748E-2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223711.8</v>
      </c>
      <c r="G59" s="147">
        <f t="shared" si="6"/>
        <v>0.20012030075187964</v>
      </c>
      <c r="H59" s="173">
        <v>215100.6</v>
      </c>
      <c r="I59" s="147">
        <f t="shared" si="7"/>
        <v>4.0033361134278481E-2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216433.28571428571</v>
      </c>
      <c r="G60" s="147">
        <f t="shared" si="6"/>
        <v>0.18189680124257951</v>
      </c>
      <c r="H60" s="174">
        <v>216433.28571428571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1444170</v>
      </c>
      <c r="G61" s="28">
        <f t="shared" si="6"/>
        <v>0.52414010728936578</v>
      </c>
      <c r="H61" s="175">
        <v>1403356.5</v>
      </c>
      <c r="I61" s="28">
        <f t="shared" si="7"/>
        <v>2.9082774049217001E-2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495592.5</v>
      </c>
      <c r="G63" s="21">
        <f t="shared" ref="G63:G68" si="8">(F63-E63)/E63</f>
        <v>0.18314684940307294</v>
      </c>
      <c r="H63" s="168">
        <v>495656.57142857142</v>
      </c>
      <c r="I63" s="21">
        <f t="shared" ref="I63:I68" si="9">(F63-H63)/H63</f>
        <v>-1.2926577042397496E-4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820256.66666666663</v>
      </c>
      <c r="G65" s="21">
        <f t="shared" si="8"/>
        <v>-3.891279199191313E-2</v>
      </c>
      <c r="H65" s="162">
        <v>820256.66666666663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300158.625</v>
      </c>
      <c r="G67" s="21">
        <f t="shared" si="8"/>
        <v>1.4015151515151515E-2</v>
      </c>
      <c r="H67" s="162">
        <v>300158.625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223993.71428571429</v>
      </c>
      <c r="G68" s="153">
        <f t="shared" si="8"/>
        <v>5.9765797970635862E-3</v>
      </c>
      <c r="H68" s="171">
        <v>223993.71428571429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313053</v>
      </c>
      <c r="G70" s="21">
        <f>(F70-E70)/E70</f>
        <v>5.9754896311021016E-3</v>
      </c>
      <c r="H70" s="160">
        <v>309285.59999999998</v>
      </c>
      <c r="I70" s="21">
        <f>(F70-H70)/H70</f>
        <v>1.2180974477958312E-2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207975.85714285719</v>
      </c>
      <c r="G71" s="21">
        <f>(F71-E71)/E71</f>
        <v>-1.0003659875563986E-2</v>
      </c>
      <c r="H71" s="163">
        <v>209748.50000000003</v>
      </c>
      <c r="I71" s="21">
        <f>(F71-H71)/H71</f>
        <v>-8.4512778739435097E-3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98072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129437.1</v>
      </c>
      <c r="G74" s="21">
        <f>(F74-E74)/E74</f>
        <v>-8.9285714285713622E-3</v>
      </c>
      <c r="H74" s="166">
        <v>132038.39999999999</v>
      </c>
      <c r="I74" s="21">
        <f>(F74-H74)/H74</f>
        <v>-1.9701086956521653E-2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70414.5</v>
      </c>
      <c r="G76" s="22">
        <f t="shared" ref="G76:G82" si="10">(F76-E76)/E76</f>
        <v>-2.4960290447014937E-3</v>
      </c>
      <c r="H76" s="160">
        <v>70606.71428571429</v>
      </c>
      <c r="I76" s="22">
        <f t="shared" ref="I76:I82" si="11">(F76-H76)/H76</f>
        <v>-2.7223230490018738E-3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86560.5</v>
      </c>
      <c r="G77" s="21">
        <f t="shared" si="10"/>
        <v>-0.16930363043693836</v>
      </c>
      <c r="H77" s="154">
        <v>91494</v>
      </c>
      <c r="I77" s="21">
        <f t="shared" si="11"/>
        <v>-5.3921568627450983E-2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57408</v>
      </c>
      <c r="G78" s="21">
        <f t="shared" si="10"/>
        <v>0.18361955085865261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143968.5</v>
      </c>
      <c r="G80" s="21">
        <f t="shared" si="10"/>
        <v>9.2152053495972538E-2</v>
      </c>
      <c r="H80" s="172">
        <v>143520</v>
      </c>
      <c r="I80" s="21">
        <f t="shared" si="11"/>
        <v>3.1250000000000002E-3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297405.33333333331</v>
      </c>
      <c r="G82" s="149">
        <f t="shared" si="10"/>
        <v>0.40512382830319177</v>
      </c>
      <c r="H82" s="166">
        <v>301392</v>
      </c>
      <c r="I82" s="149">
        <f t="shared" si="11"/>
        <v>-1.3227513227513293E-2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6" t="s">
        <v>3</v>
      </c>
      <c r="B12" s="212"/>
      <c r="C12" s="214" t="s">
        <v>0</v>
      </c>
      <c r="D12" s="208" t="s">
        <v>23</v>
      </c>
      <c r="E12" s="208" t="s">
        <v>221</v>
      </c>
      <c r="F12" s="225" t="s">
        <v>229</v>
      </c>
      <c r="G12" s="208" t="s">
        <v>197</v>
      </c>
      <c r="H12" s="225" t="s">
        <v>222</v>
      </c>
      <c r="I12" s="208" t="s">
        <v>187</v>
      </c>
    </row>
    <row r="13" spans="1:9" s="118" customFormat="1" ht="33.75" customHeight="1" thickBot="1">
      <c r="A13" s="207"/>
      <c r="B13" s="213"/>
      <c r="C13" s="215"/>
      <c r="D13" s="228"/>
      <c r="E13" s="209"/>
      <c r="F13" s="226"/>
      <c r="G13" s="227"/>
      <c r="H13" s="226"/>
      <c r="I13" s="227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110428.48482142857</v>
      </c>
      <c r="F15" s="159">
        <v>109499.25</v>
      </c>
      <c r="G15" s="147">
        <f>(F15-E15)/E15</f>
        <v>-8.4148109333494776E-3</v>
      </c>
      <c r="H15" s="159">
        <v>123790.85</v>
      </c>
      <c r="I15" s="147">
        <f>(F15-H15)/H15</f>
        <v>-0.11544956674907722</v>
      </c>
    </row>
    <row r="16" spans="1:9" ht="16.5">
      <c r="A16" s="122"/>
      <c r="B16" s="155" t="s">
        <v>11</v>
      </c>
      <c r="C16" s="142" t="s">
        <v>91</v>
      </c>
      <c r="D16" s="138" t="s">
        <v>81</v>
      </c>
      <c r="E16" s="162">
        <v>22559.447222222225</v>
      </c>
      <c r="F16" s="162">
        <v>27249.4</v>
      </c>
      <c r="G16" s="147">
        <f>(F16-E16)/E16</f>
        <v>0.20789307165106111</v>
      </c>
      <c r="H16" s="162">
        <v>28499.4</v>
      </c>
      <c r="I16" s="147">
        <f>(F16-H16)/H16</f>
        <v>-4.3860572503280772E-2</v>
      </c>
    </row>
    <row r="17" spans="1:9" ht="16.5">
      <c r="A17" s="122"/>
      <c r="B17" s="155" t="s">
        <v>10</v>
      </c>
      <c r="C17" s="142" t="s">
        <v>90</v>
      </c>
      <c r="D17" s="138" t="s">
        <v>161</v>
      </c>
      <c r="E17" s="162">
        <v>76630.416666666672</v>
      </c>
      <c r="F17" s="162">
        <v>88249.4</v>
      </c>
      <c r="G17" s="147">
        <f>(F17-E17)/E17</f>
        <v>0.15162364813797813</v>
      </c>
      <c r="H17" s="162">
        <v>88499.4</v>
      </c>
      <c r="I17" s="147">
        <f>(F17-H17)/H17</f>
        <v>-2.8248779087767829E-3</v>
      </c>
    </row>
    <row r="18" spans="1:9" ht="16.5">
      <c r="A18" s="122"/>
      <c r="B18" s="155" t="s">
        <v>12</v>
      </c>
      <c r="C18" s="142" t="s">
        <v>92</v>
      </c>
      <c r="D18" s="138" t="s">
        <v>81</v>
      </c>
      <c r="E18" s="162">
        <v>29834.329861111109</v>
      </c>
      <c r="F18" s="162">
        <v>35638.155555555553</v>
      </c>
      <c r="G18" s="147">
        <f>(F18-E18)/E18</f>
        <v>0.19453514529949942</v>
      </c>
      <c r="H18" s="162">
        <v>35388.222222222219</v>
      </c>
      <c r="I18" s="147">
        <f>(F18-H18)/H18</f>
        <v>7.0626134244287453E-3</v>
      </c>
    </row>
    <row r="19" spans="1:9" ht="16.5">
      <c r="A19" s="122"/>
      <c r="B19" s="155" t="s">
        <v>19</v>
      </c>
      <c r="C19" s="142" t="s">
        <v>99</v>
      </c>
      <c r="D19" s="138" t="s">
        <v>161</v>
      </c>
      <c r="E19" s="162">
        <v>68172.797222222231</v>
      </c>
      <c r="F19" s="162">
        <v>46449.4</v>
      </c>
      <c r="G19" s="147">
        <f>(F19-E19)/E19</f>
        <v>-0.31865198594405147</v>
      </c>
      <c r="H19" s="162">
        <v>46032.7</v>
      </c>
      <c r="I19" s="147">
        <f>(F19-H19)/H19</f>
        <v>9.0522606755633356E-3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46551.947222222225</v>
      </c>
      <c r="F20" s="162">
        <v>44149.4</v>
      </c>
      <c r="G20" s="147">
        <f>(F20-E20)/E20</f>
        <v>-5.1610026337960226E-2</v>
      </c>
      <c r="H20" s="162">
        <v>43699.4</v>
      </c>
      <c r="I20" s="147">
        <f>(F20-H20)/H20</f>
        <v>1.0297624223673552E-2</v>
      </c>
    </row>
    <row r="21" spans="1:9" ht="16.5">
      <c r="A21" s="122"/>
      <c r="B21" s="155" t="s">
        <v>13</v>
      </c>
      <c r="C21" s="142" t="s">
        <v>93</v>
      </c>
      <c r="D21" s="138" t="s">
        <v>81</v>
      </c>
      <c r="E21" s="162">
        <v>29817.246527777777</v>
      </c>
      <c r="F21" s="162">
        <v>37693.711111111108</v>
      </c>
      <c r="G21" s="147">
        <f>(F21-E21)/E21</f>
        <v>0.26415801257824423</v>
      </c>
      <c r="H21" s="162">
        <v>37027.111111111109</v>
      </c>
      <c r="I21" s="147">
        <f>(F21-H21)/H21</f>
        <v>1.8003024810649214E-2</v>
      </c>
    </row>
    <row r="22" spans="1:9" ht="16.5">
      <c r="A22" s="122"/>
      <c r="B22" s="155" t="s">
        <v>5</v>
      </c>
      <c r="C22" s="142" t="s">
        <v>85</v>
      </c>
      <c r="D22" s="140" t="s">
        <v>161</v>
      </c>
      <c r="E22" s="162">
        <v>62539.863888888889</v>
      </c>
      <c r="F22" s="162">
        <v>67193.711111111101</v>
      </c>
      <c r="G22" s="147">
        <f>(F22-E22)/E22</f>
        <v>7.4414092593652656E-2</v>
      </c>
      <c r="H22" s="162">
        <v>65916</v>
      </c>
      <c r="I22" s="147">
        <f>(F22-H22)/H22</f>
        <v>1.9383929715260342E-2</v>
      </c>
    </row>
    <row r="23" spans="1:9" ht="16.5">
      <c r="A23" s="122"/>
      <c r="B23" s="155" t="s">
        <v>14</v>
      </c>
      <c r="C23" s="142" t="s">
        <v>94</v>
      </c>
      <c r="D23" s="140" t="s">
        <v>81</v>
      </c>
      <c r="E23" s="162">
        <v>29162.013194444444</v>
      </c>
      <c r="F23" s="162">
        <v>40499.300000000003</v>
      </c>
      <c r="G23" s="147">
        <f>(F23-E23)/E23</f>
        <v>0.3887690033593218</v>
      </c>
      <c r="H23" s="162">
        <v>36749.4</v>
      </c>
      <c r="I23" s="147">
        <f>(F23-H23)/H23</f>
        <v>0.10203976119338007</v>
      </c>
    </row>
    <row r="24" spans="1:9" ht="16.5">
      <c r="A24" s="122"/>
      <c r="B24" s="155" t="s">
        <v>6</v>
      </c>
      <c r="C24" s="142" t="s">
        <v>86</v>
      </c>
      <c r="D24" s="140" t="s">
        <v>161</v>
      </c>
      <c r="E24" s="162">
        <v>65478.224999999999</v>
      </c>
      <c r="F24" s="162">
        <v>67032.7</v>
      </c>
      <c r="G24" s="147">
        <f>(F24-E24)/E24</f>
        <v>2.3740335050316325E-2</v>
      </c>
      <c r="H24" s="162">
        <v>60749.4</v>
      </c>
      <c r="I24" s="147">
        <f>(F24-H24)/H24</f>
        <v>0.10342982811352862</v>
      </c>
    </row>
    <row r="25" spans="1:9" ht="16.5">
      <c r="A25" s="122"/>
      <c r="B25" s="155" t="s">
        <v>16</v>
      </c>
      <c r="C25" s="142" t="s">
        <v>96</v>
      </c>
      <c r="D25" s="140" t="s">
        <v>81</v>
      </c>
      <c r="E25" s="162">
        <v>30176.261111111111</v>
      </c>
      <c r="F25" s="162">
        <v>39777.111111111109</v>
      </c>
      <c r="G25" s="147">
        <f>(F25-E25)/E25</f>
        <v>0.31815903118842309</v>
      </c>
      <c r="H25" s="162">
        <v>35582.666666666672</v>
      </c>
      <c r="I25" s="147">
        <f>(F25-H25)/H25</f>
        <v>0.11787886736363504</v>
      </c>
    </row>
    <row r="26" spans="1:9" ht="16.5">
      <c r="A26" s="122"/>
      <c r="B26" s="155" t="s">
        <v>15</v>
      </c>
      <c r="C26" s="142" t="s">
        <v>95</v>
      </c>
      <c r="D26" s="140" t="s">
        <v>82</v>
      </c>
      <c r="E26" s="162">
        <v>65217.59375</v>
      </c>
      <c r="F26" s="162">
        <v>95360.377777777787</v>
      </c>
      <c r="G26" s="147">
        <f>(F26-E26)/E26</f>
        <v>0.46218792038425655</v>
      </c>
      <c r="H26" s="162">
        <v>84666</v>
      </c>
      <c r="I26" s="147">
        <f>(F26-H26)/H26</f>
        <v>0.12631254314338444</v>
      </c>
    </row>
    <row r="27" spans="1:9" ht="16.5">
      <c r="A27" s="122"/>
      <c r="B27" s="155" t="s">
        <v>7</v>
      </c>
      <c r="C27" s="142" t="s">
        <v>87</v>
      </c>
      <c r="D27" s="140" t="s">
        <v>161</v>
      </c>
      <c r="E27" s="162">
        <v>34134.9</v>
      </c>
      <c r="F27" s="162">
        <v>41366</v>
      </c>
      <c r="G27" s="147">
        <f>(F27-E27)/E27</f>
        <v>0.2118389097375413</v>
      </c>
      <c r="H27" s="162">
        <v>35899.4</v>
      </c>
      <c r="I27" s="147">
        <f>(F27-H27)/H27</f>
        <v>0.15227552549624779</v>
      </c>
    </row>
    <row r="28" spans="1:9" ht="17.25" thickBot="1">
      <c r="A28" s="36"/>
      <c r="B28" s="155" t="s">
        <v>4</v>
      </c>
      <c r="C28" s="142" t="s">
        <v>84</v>
      </c>
      <c r="D28" s="140" t="s">
        <v>161</v>
      </c>
      <c r="E28" s="162">
        <v>66759.024999999994</v>
      </c>
      <c r="F28" s="162">
        <v>65116</v>
      </c>
      <c r="G28" s="147">
        <f>(F28-E28)/E28</f>
        <v>-2.4611279149148662E-2</v>
      </c>
      <c r="H28" s="162">
        <v>55391</v>
      </c>
      <c r="I28" s="147">
        <f>(F28-H28)/H28</f>
        <v>0.17557003845390046</v>
      </c>
    </row>
    <row r="29" spans="1:9" ht="16.5">
      <c r="A29" s="122"/>
      <c r="B29" s="155" t="s">
        <v>9</v>
      </c>
      <c r="C29" s="142" t="s">
        <v>88</v>
      </c>
      <c r="D29" s="140" t="s">
        <v>161</v>
      </c>
      <c r="E29" s="162">
        <v>57149.75</v>
      </c>
      <c r="F29" s="162">
        <v>87499.4</v>
      </c>
      <c r="G29" s="147">
        <f>(F29-E29)/E29</f>
        <v>0.5310548165127581</v>
      </c>
      <c r="H29" s="162">
        <v>73749.399999999994</v>
      </c>
      <c r="I29" s="147">
        <f>(F29-H29)/H29</f>
        <v>0.18644219478395757</v>
      </c>
    </row>
    <row r="30" spans="1:9" ht="17.25" thickBot="1">
      <c r="A30" s="36"/>
      <c r="B30" s="156" t="s">
        <v>18</v>
      </c>
      <c r="C30" s="143" t="s">
        <v>98</v>
      </c>
      <c r="D30" s="139" t="s">
        <v>83</v>
      </c>
      <c r="E30" s="165">
        <v>118980.81666666665</v>
      </c>
      <c r="F30" s="165">
        <v>106791.66666666666</v>
      </c>
      <c r="G30" s="149">
        <f>(F30-E30)/E30</f>
        <v>-0.10244634674301134</v>
      </c>
      <c r="H30" s="165">
        <v>87285.5</v>
      </c>
      <c r="I30" s="149">
        <f>(F30-H30)/H30</f>
        <v>0.22347545315850464</v>
      </c>
    </row>
    <row r="31" spans="1:9" ht="15.75" customHeight="1" thickBot="1">
      <c r="A31" s="218" t="s">
        <v>188</v>
      </c>
      <c r="B31" s="219"/>
      <c r="C31" s="219"/>
      <c r="D31" s="220"/>
      <c r="E31" s="92">
        <f>SUM(E15:E30)</f>
        <v>913593.11815476196</v>
      </c>
      <c r="F31" s="93">
        <f>SUM(F15:F30)</f>
        <v>999564.9833333334</v>
      </c>
      <c r="G31" s="94">
        <f t="shared" ref="G31" si="0">(F31-E31)/E31</f>
        <v>9.410301311399312E-2</v>
      </c>
      <c r="H31" s="93">
        <f>SUM(H15:H30)</f>
        <v>938925.85000000009</v>
      </c>
      <c r="I31" s="97">
        <f t="shared" ref="I31" si="1">(F31-H31)/H31</f>
        <v>6.4583516721084311E-2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28</v>
      </c>
      <c r="C33" s="144" t="s">
        <v>102</v>
      </c>
      <c r="D33" s="146" t="s">
        <v>161</v>
      </c>
      <c r="E33" s="168">
        <v>82917.32142857142</v>
      </c>
      <c r="F33" s="168">
        <v>130249.16666666667</v>
      </c>
      <c r="G33" s="147">
        <f>(F33-E33)/E33</f>
        <v>0.57083181683418172</v>
      </c>
      <c r="H33" s="168">
        <v>135999.375</v>
      </c>
      <c r="I33" s="147">
        <f>(F33-H33)/H33</f>
        <v>-4.228113793415101E-2</v>
      </c>
    </row>
    <row r="34" spans="1:9" ht="16.5">
      <c r="A34" s="35"/>
      <c r="B34" s="155" t="s">
        <v>29</v>
      </c>
      <c r="C34" s="142" t="s">
        <v>103</v>
      </c>
      <c r="D34" s="138" t="s">
        <v>161</v>
      </c>
      <c r="E34" s="162">
        <v>69437.5</v>
      </c>
      <c r="F34" s="162">
        <v>141750</v>
      </c>
      <c r="G34" s="147">
        <f>(F34-E34)/E34</f>
        <v>1.0414041404140415</v>
      </c>
      <c r="H34" s="162">
        <v>124833.33333333333</v>
      </c>
      <c r="I34" s="147">
        <f>(F34-H34)/H34</f>
        <v>0.13551401869158883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155869.19999999998</v>
      </c>
      <c r="F35" s="162">
        <v>207071.28571428571</v>
      </c>
      <c r="G35" s="147">
        <f>(F35-E35)/E35</f>
        <v>0.32849392769248659</v>
      </c>
      <c r="H35" s="162">
        <v>181642.71428571429</v>
      </c>
      <c r="I35" s="147">
        <f>(F35-H35)/H35</f>
        <v>0.13999224537337421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156110.875</v>
      </c>
      <c r="F36" s="162">
        <v>209999.85714285716</v>
      </c>
      <c r="G36" s="147">
        <f>(F36-E36)/E36</f>
        <v>0.34519684898862529</v>
      </c>
      <c r="H36" s="162">
        <v>183071.28571428571</v>
      </c>
      <c r="I36" s="147">
        <f>(F36-H36)/H36</f>
        <v>0.14709336487972299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64091.525000000001</v>
      </c>
      <c r="F37" s="165">
        <v>148499.4</v>
      </c>
      <c r="G37" s="149">
        <f>(F37-E37)/E37</f>
        <v>1.3169896487874178</v>
      </c>
      <c r="H37" s="165">
        <v>124082.7</v>
      </c>
      <c r="I37" s="149">
        <f>(F37-H37)/H37</f>
        <v>0.19677763298187417</v>
      </c>
    </row>
    <row r="38" spans="1:9" ht="15.75" customHeight="1" thickBot="1">
      <c r="A38" s="218" t="s">
        <v>189</v>
      </c>
      <c r="B38" s="219"/>
      <c r="C38" s="219"/>
      <c r="D38" s="220"/>
      <c r="E38" s="77">
        <f>SUM(E33:E37)</f>
        <v>528426.42142857146</v>
      </c>
      <c r="F38" s="95">
        <f>SUM(F33:F37)</f>
        <v>837569.70952380961</v>
      </c>
      <c r="G38" s="96">
        <f t="shared" ref="G38" si="2">(F38-E38)/E38</f>
        <v>0.58502617499610721</v>
      </c>
      <c r="H38" s="95">
        <f>SUM(H33:H37)</f>
        <v>749629.40833333321</v>
      </c>
      <c r="I38" s="97">
        <f t="shared" ref="I38" si="3">(F38-H38)/H38</f>
        <v>0.11731170123914417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213037.5</v>
      </c>
      <c r="F40" s="162">
        <v>170430</v>
      </c>
      <c r="G40" s="147">
        <f>(F40-E40)/E40</f>
        <v>-0.2</v>
      </c>
      <c r="H40" s="162">
        <v>170430</v>
      </c>
      <c r="I40" s="147">
        <f>(F40-H40)/H40</f>
        <v>0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581943.69999999995</v>
      </c>
      <c r="F41" s="162">
        <v>707912.4</v>
      </c>
      <c r="G41" s="147">
        <f>(F41-E41)/E41</f>
        <v>0.21646200482967695</v>
      </c>
      <c r="H41" s="162">
        <v>699121.8</v>
      </c>
      <c r="I41" s="147">
        <f>(F41-H41)/H41</f>
        <v>1.257377469848598E-2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911800.5</v>
      </c>
      <c r="F42" s="170">
        <v>927139.2</v>
      </c>
      <c r="G42" s="147">
        <f>(F42-E42)/E42</f>
        <v>1.6822429906542005E-2</v>
      </c>
      <c r="H42" s="170">
        <v>915478.2</v>
      </c>
      <c r="I42" s="147">
        <f>(F42-H42)/H42</f>
        <v>1.2737605330197924E-2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1012639.175</v>
      </c>
      <c r="F43" s="163">
        <v>1084203.1333333333</v>
      </c>
      <c r="G43" s="147">
        <f>(F43-E43)/E43</f>
        <v>7.0670738502026903E-2</v>
      </c>
      <c r="H43" s="163">
        <v>1066428.1333333333</v>
      </c>
      <c r="I43" s="147">
        <f>(F43-H43)/H43</f>
        <v>1.6667789834501741E-2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335478</v>
      </c>
      <c r="F44" s="163">
        <v>347139</v>
      </c>
      <c r="G44" s="147">
        <f>(F44-E44)/E44</f>
        <v>3.4759358288770054E-2</v>
      </c>
      <c r="H44" s="163">
        <v>336375</v>
      </c>
      <c r="I44" s="147">
        <f>(F44-H44)/H44</f>
        <v>3.2000000000000001E-2</v>
      </c>
    </row>
    <row r="45" spans="1:9" ht="16.5" customHeight="1" thickBot="1">
      <c r="A45" s="36"/>
      <c r="B45" s="155" t="s">
        <v>31</v>
      </c>
      <c r="C45" s="142" t="s">
        <v>105</v>
      </c>
      <c r="D45" s="138" t="s">
        <v>161</v>
      </c>
      <c r="E45" s="166">
        <v>1911006.5</v>
      </c>
      <c r="F45" s="166">
        <v>1869229.35</v>
      </c>
      <c r="G45" s="153">
        <f>(F45-E45)/E45</f>
        <v>-2.186133328170255E-2</v>
      </c>
      <c r="H45" s="166">
        <v>1802562.15</v>
      </c>
      <c r="I45" s="153">
        <f>(F45-H45)/H45</f>
        <v>3.698468871101071E-2</v>
      </c>
    </row>
    <row r="46" spans="1:9" ht="15.75" customHeight="1" thickBot="1">
      <c r="A46" s="218" t="s">
        <v>190</v>
      </c>
      <c r="B46" s="219"/>
      <c r="C46" s="219"/>
      <c r="D46" s="220"/>
      <c r="E46" s="77">
        <f>SUM(E40:E45)</f>
        <v>4965905.375</v>
      </c>
      <c r="F46" s="77">
        <f>SUM(F40:F45)</f>
        <v>5106053.083333334</v>
      </c>
      <c r="G46" s="96">
        <f t="shared" ref="G46" si="4">(F46-E46)/E46</f>
        <v>2.822198526755737E-2</v>
      </c>
      <c r="H46" s="95">
        <f>SUM(H40:H45)</f>
        <v>4990395.2833333332</v>
      </c>
      <c r="I46" s="97">
        <f t="shared" ref="I46" si="5">(F46-H46)/H46</f>
        <v>2.3176079936246482E-2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49</v>
      </c>
      <c r="C48" s="142" t="s">
        <v>158</v>
      </c>
      <c r="D48" s="146" t="s">
        <v>199</v>
      </c>
      <c r="E48" s="160">
        <v>141834.25</v>
      </c>
      <c r="F48" s="160">
        <v>159217.5</v>
      </c>
      <c r="G48" s="147">
        <f>(F48-E48)/E48</f>
        <v>0.12256031247741642</v>
      </c>
      <c r="H48" s="160">
        <v>166393.5</v>
      </c>
      <c r="I48" s="147">
        <f>(F48-H48)/H48</f>
        <v>-4.3126684636118601E-2</v>
      </c>
    </row>
    <row r="49" spans="1:9" ht="16.5">
      <c r="A49" s="35"/>
      <c r="B49" s="155" t="s">
        <v>48</v>
      </c>
      <c r="C49" s="142" t="s">
        <v>157</v>
      </c>
      <c r="D49" s="140" t="s">
        <v>114</v>
      </c>
      <c r="E49" s="163">
        <v>1295771.78125</v>
      </c>
      <c r="F49" s="163">
        <v>1321152.857142857</v>
      </c>
      <c r="G49" s="147">
        <f>(F49-E49)/E49</f>
        <v>1.9587612772653938E-2</v>
      </c>
      <c r="H49" s="163">
        <v>1355815.5</v>
      </c>
      <c r="I49" s="147">
        <f>(F49-H49)/H49</f>
        <v>-2.5565899532158289E-2</v>
      </c>
    </row>
    <row r="50" spans="1:9" ht="16.5">
      <c r="A50" s="35"/>
      <c r="B50" s="155" t="s">
        <v>45</v>
      </c>
      <c r="C50" s="142" t="s">
        <v>109</v>
      </c>
      <c r="D50" s="138" t="s">
        <v>108</v>
      </c>
      <c r="E50" s="163">
        <v>331739.80555555556</v>
      </c>
      <c r="F50" s="163">
        <v>337944.75</v>
      </c>
      <c r="G50" s="147">
        <f>(F50-E50)/E50</f>
        <v>1.8704250561831698E-2</v>
      </c>
      <c r="H50" s="163">
        <v>342429.75</v>
      </c>
      <c r="I50" s="147">
        <f>(F50-H50)/H50</f>
        <v>-1.3097576948264571E-2</v>
      </c>
    </row>
    <row r="51" spans="1:9" ht="16.5">
      <c r="A51" s="35"/>
      <c r="B51" s="155" t="s">
        <v>46</v>
      </c>
      <c r="C51" s="142" t="s">
        <v>111</v>
      </c>
      <c r="D51" s="138" t="s">
        <v>110</v>
      </c>
      <c r="E51" s="163">
        <v>317605.77500000002</v>
      </c>
      <c r="F51" s="163">
        <v>316461.59999999998</v>
      </c>
      <c r="G51" s="147">
        <f>(F51-E51)/E51</f>
        <v>-3.6025006157398946E-3</v>
      </c>
      <c r="H51" s="163">
        <v>316461.59999999998</v>
      </c>
      <c r="I51" s="147">
        <f>(F51-H51)/H51</f>
        <v>0</v>
      </c>
    </row>
    <row r="52" spans="1:9" ht="16.5">
      <c r="A52" s="35"/>
      <c r="B52" s="155" t="s">
        <v>47</v>
      </c>
      <c r="C52" s="142" t="s">
        <v>113</v>
      </c>
      <c r="D52" s="140" t="s">
        <v>114</v>
      </c>
      <c r="E52" s="163">
        <v>986107.5625</v>
      </c>
      <c r="F52" s="163">
        <v>996695.14285714284</v>
      </c>
      <c r="G52" s="147">
        <f>(F52-E52)/E52</f>
        <v>1.0736739844384715E-2</v>
      </c>
      <c r="H52" s="163">
        <v>996695.14285714284</v>
      </c>
      <c r="I52" s="147">
        <f>(F52-H52)/H52</f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1740292.125</v>
      </c>
      <c r="F53" s="166">
        <v>1759465.5</v>
      </c>
      <c r="G53" s="153">
        <f>(F53-E53)/E53</f>
        <v>1.1017331357515625E-2</v>
      </c>
      <c r="H53" s="166">
        <v>1759465.5</v>
      </c>
      <c r="I53" s="153">
        <f>(F53-H53)/H53</f>
        <v>0</v>
      </c>
    </row>
    <row r="54" spans="1:9" ht="15.75" customHeight="1" thickBot="1">
      <c r="A54" s="218" t="s">
        <v>191</v>
      </c>
      <c r="B54" s="219"/>
      <c r="C54" s="219"/>
      <c r="D54" s="220"/>
      <c r="E54" s="77">
        <f>SUM(E48:E53)</f>
        <v>4813351.2993055554</v>
      </c>
      <c r="F54" s="77">
        <f>SUM(F48:F53)</f>
        <v>4890937.3499999996</v>
      </c>
      <c r="G54" s="96">
        <f t="shared" ref="G54" si="6">(F54-E54)/E54</f>
        <v>1.6118925436761269E-2</v>
      </c>
      <c r="H54" s="77">
        <f>SUM(H48:H53)</f>
        <v>4937260.9928571433</v>
      </c>
      <c r="I54" s="97">
        <f t="shared" ref="I54" si="7">(F54-H54)/H54</f>
        <v>-9.3824577886729519E-3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39</v>
      </c>
      <c r="C56" s="145" t="s">
        <v>116</v>
      </c>
      <c r="D56" s="146" t="s">
        <v>114</v>
      </c>
      <c r="E56" s="160">
        <v>194050</v>
      </c>
      <c r="F56" s="124">
        <v>209673.75</v>
      </c>
      <c r="G56" s="148">
        <f>(F56-E56)/E56</f>
        <v>8.0514042772481323E-2</v>
      </c>
      <c r="H56" s="124">
        <v>213785</v>
      </c>
      <c r="I56" s="148">
        <f>(F56-H56)/H56</f>
        <v>-1.9230769230769232E-2</v>
      </c>
    </row>
    <row r="57" spans="1:9" ht="16.5">
      <c r="A57" s="102"/>
      <c r="B57" s="177" t="s">
        <v>42</v>
      </c>
      <c r="C57" s="142" t="s">
        <v>198</v>
      </c>
      <c r="D57" s="138" t="s">
        <v>114</v>
      </c>
      <c r="E57" s="163">
        <v>102537.3125</v>
      </c>
      <c r="F57" s="174">
        <v>108537</v>
      </c>
      <c r="G57" s="147">
        <f>(F57-E57)/E57</f>
        <v>5.8512236704077847E-2</v>
      </c>
      <c r="H57" s="174">
        <v>109690.28571428571</v>
      </c>
      <c r="I57" s="147">
        <f>(F57-H57)/H57</f>
        <v>-1.0514018691588748E-2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>(F58-E58)/E58</f>
        <v>4.2199488491048681E-2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219316.5</v>
      </c>
      <c r="F59" s="174">
        <v>185140.8</v>
      </c>
      <c r="G59" s="147">
        <f>(F59-E59)/E59</f>
        <v>-0.15582822085889575</v>
      </c>
      <c r="H59" s="174">
        <v>185140.8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105128.4</v>
      </c>
      <c r="F60" s="172">
        <v>171102.75</v>
      </c>
      <c r="G60" s="147">
        <f>(F60-E60)/E60</f>
        <v>0.62755972696245743</v>
      </c>
      <c r="H60" s="172">
        <v>171102.75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183123.67499999999</v>
      </c>
      <c r="F61" s="175">
        <v>216433.28571428571</v>
      </c>
      <c r="G61" s="152">
        <f>(F61-E61)/E61</f>
        <v>0.18189680124257951</v>
      </c>
      <c r="H61" s="175">
        <v>216433.28571428571</v>
      </c>
      <c r="I61" s="152">
        <f>(F61-H61)/H61</f>
        <v>0</v>
      </c>
    </row>
    <row r="62" spans="1:9" s="118" customFormat="1" ht="16.5">
      <c r="A62" s="128"/>
      <c r="B62" s="88" t="s">
        <v>38</v>
      </c>
      <c r="C62" s="141" t="s">
        <v>115</v>
      </c>
      <c r="D62" s="138" t="s">
        <v>114</v>
      </c>
      <c r="E62" s="160">
        <v>146993.375</v>
      </c>
      <c r="F62" s="173">
        <v>155853.75</v>
      </c>
      <c r="G62" s="147">
        <f>(F62-E62)/E62</f>
        <v>6.0277376446387462E-2</v>
      </c>
      <c r="H62" s="173">
        <v>155480.00000000003</v>
      </c>
      <c r="I62" s="147">
        <f>(F62-H62)/H62</f>
        <v>2.4038461538459662E-3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947531</v>
      </c>
      <c r="F63" s="174">
        <v>1444170</v>
      </c>
      <c r="G63" s="147">
        <f>(F63-E63)/E63</f>
        <v>0.52414010728936578</v>
      </c>
      <c r="H63" s="174">
        <v>1403356.5</v>
      </c>
      <c r="I63" s="147">
        <f>(F63-H63)/H63</f>
        <v>2.9082774049217001E-2</v>
      </c>
    </row>
    <row r="64" spans="1:9" ht="16.5" customHeight="1" thickBot="1">
      <c r="A64" s="103"/>
      <c r="B64" s="178" t="s">
        <v>54</v>
      </c>
      <c r="C64" s="143" t="s">
        <v>121</v>
      </c>
      <c r="D64" s="139" t="s">
        <v>120</v>
      </c>
      <c r="E64" s="166">
        <v>186407.8125</v>
      </c>
      <c r="F64" s="175">
        <v>223711.8</v>
      </c>
      <c r="G64" s="152">
        <f>(F64-E64)/E64</f>
        <v>0.20012030075187964</v>
      </c>
      <c r="H64" s="175">
        <v>215100.6</v>
      </c>
      <c r="I64" s="152">
        <f>(F64-H64)/H64</f>
        <v>4.0033361134278481E-2</v>
      </c>
    </row>
    <row r="65" spans="1:9" ht="15.75" customHeight="1" thickBot="1">
      <c r="A65" s="218" t="s">
        <v>192</v>
      </c>
      <c r="B65" s="230"/>
      <c r="C65" s="230"/>
      <c r="D65" s="231"/>
      <c r="E65" s="92">
        <f>SUM(E56:E64)</f>
        <v>2225378.875</v>
      </c>
      <c r="F65" s="92">
        <f>SUM(F56:F64)</f>
        <v>2860834.1357142855</v>
      </c>
      <c r="G65" s="94">
        <f t="shared" ref="G65" si="8">(F65-E65)/E65</f>
        <v>0.28554924640159779</v>
      </c>
      <c r="H65" s="92">
        <f>SUM(H56:H64)</f>
        <v>2816300.2214285717</v>
      </c>
      <c r="I65" s="131">
        <f t="shared" ref="I65" si="9">(F65-H65)/H65</f>
        <v>1.5812914385641714E-2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418876.57500000001</v>
      </c>
      <c r="F67" s="168">
        <v>495592.5</v>
      </c>
      <c r="G67" s="147">
        <f>(F67-E67)/E67</f>
        <v>0.18314684940307294</v>
      </c>
      <c r="H67" s="168">
        <v>495656.57142857142</v>
      </c>
      <c r="I67" s="147">
        <f>(F67-H67)/H67</f>
        <v>-1.2926577042397496E-4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2894320</v>
      </c>
      <c r="F68" s="162">
        <v>3145779</v>
      </c>
      <c r="G68" s="147">
        <f>(F68-E68)/E68</f>
        <v>8.6880165289256198E-2</v>
      </c>
      <c r="H68" s="162">
        <v>3145779</v>
      </c>
      <c r="I68" s="147">
        <f>(F68-H68)/H68</f>
        <v>0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853467.46875</v>
      </c>
      <c r="F69" s="162">
        <v>820256.66666666663</v>
      </c>
      <c r="G69" s="147">
        <f>(F69-E69)/E69</f>
        <v>-3.891279199191313E-2</v>
      </c>
      <c r="H69" s="162">
        <v>820256.66666666663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600840.5</v>
      </c>
      <c r="F70" s="162">
        <v>585292.5</v>
      </c>
      <c r="G70" s="147">
        <f>(F70-E70)/E70</f>
        <v>-2.5877083851704404E-2</v>
      </c>
      <c r="H70" s="162">
        <v>585292.5</v>
      </c>
      <c r="I70" s="147">
        <f>(F70-H70)/H70</f>
        <v>0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296010</v>
      </c>
      <c r="F71" s="162">
        <v>300158.625</v>
      </c>
      <c r="G71" s="147">
        <f>(F71-E71)/E71</f>
        <v>1.4015151515151515E-2</v>
      </c>
      <c r="H71" s="162">
        <v>300158.625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222662.95138888891</v>
      </c>
      <c r="F72" s="171">
        <v>223993.71428571429</v>
      </c>
      <c r="G72" s="153">
        <f>(F72-E72)/E72</f>
        <v>5.9765797970635862E-3</v>
      </c>
      <c r="H72" s="171">
        <v>223993.71428571429</v>
      </c>
      <c r="I72" s="153">
        <f>(F72-H72)/H72</f>
        <v>0</v>
      </c>
    </row>
    <row r="73" spans="1:9" ht="15.75" customHeight="1" thickBot="1">
      <c r="A73" s="218" t="s">
        <v>205</v>
      </c>
      <c r="B73" s="219"/>
      <c r="C73" s="219"/>
      <c r="D73" s="220"/>
      <c r="E73" s="77">
        <f>SUM(E67:E72)</f>
        <v>5286177.4951388892</v>
      </c>
      <c r="F73" s="77">
        <f>SUM(F67:F72)</f>
        <v>5571073.0059523815</v>
      </c>
      <c r="G73" s="96">
        <f t="shared" ref="G73" si="10">(F73-E73)/E73</f>
        <v>5.3894427698555174E-2</v>
      </c>
      <c r="H73" s="77">
        <f>SUM(H67:H72)</f>
        <v>5571137.0773809524</v>
      </c>
      <c r="I73" s="97">
        <f t="shared" ref="I73" si="11">(F73-H73)/H73</f>
        <v>-1.1500601704996461E-5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130603.2</v>
      </c>
      <c r="F75" s="160">
        <v>129437.1</v>
      </c>
      <c r="G75" s="147">
        <f>(F75-E75)/E75</f>
        <v>-8.9285714285713622E-3</v>
      </c>
      <c r="H75" s="160">
        <v>132038.39999999999</v>
      </c>
      <c r="I75" s="147">
        <f>(F75-H75)/H75</f>
        <v>-1.9701086956521653E-2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210077.4</v>
      </c>
      <c r="F76" s="163">
        <v>207975.85714285719</v>
      </c>
      <c r="G76" s="147">
        <f>(F76-E76)/E76</f>
        <v>-1.0003659875563986E-2</v>
      </c>
      <c r="H76" s="163">
        <v>209748.50000000003</v>
      </c>
      <c r="I76" s="147">
        <f>(F76-H76)/H76</f>
        <v>-8.4512778739435097E-3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97885.125</v>
      </c>
      <c r="F77" s="163">
        <v>98072</v>
      </c>
      <c r="G77" s="147">
        <f>(F77-E77)/E77</f>
        <v>1.9091256204658267E-3</v>
      </c>
      <c r="H77" s="163">
        <v>98072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133274.04166666666</v>
      </c>
      <c r="F78" s="163">
        <v>149350.5</v>
      </c>
      <c r="G78" s="147">
        <f>(F78-E78)/E78</f>
        <v>0.12062707885412803</v>
      </c>
      <c r="H78" s="163">
        <v>149350.5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311193.46666666662</v>
      </c>
      <c r="F79" s="166">
        <v>313053</v>
      </c>
      <c r="G79" s="147">
        <f>(F79-E79)/E79</f>
        <v>5.9754896311021016E-3</v>
      </c>
      <c r="H79" s="166">
        <v>309285.59999999998</v>
      </c>
      <c r="I79" s="147">
        <f>(F79-H79)/H79</f>
        <v>1.2180974477958312E-2</v>
      </c>
    </row>
    <row r="80" spans="1:9" ht="15.75" customHeight="1" thickBot="1">
      <c r="A80" s="218" t="s">
        <v>193</v>
      </c>
      <c r="B80" s="219"/>
      <c r="C80" s="219"/>
      <c r="D80" s="220"/>
      <c r="E80" s="77">
        <f>SUM(E75:E79)</f>
        <v>883033.23333333316</v>
      </c>
      <c r="F80" s="77">
        <f>SUM(F75:F79)</f>
        <v>897888.45714285714</v>
      </c>
      <c r="G80" s="96">
        <f t="shared" ref="G80" si="12">(F80-E80)/E80</f>
        <v>1.6822949860502392E-2</v>
      </c>
      <c r="H80" s="77">
        <f>SUM(H75:H79)</f>
        <v>898495</v>
      </c>
      <c r="I80" s="97">
        <f t="shared" ref="I80" si="13">(F80-H80)/H80</f>
        <v>-6.7506536724507515E-4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104202.33333333333</v>
      </c>
      <c r="F82" s="202">
        <v>86560.5</v>
      </c>
      <c r="G82" s="148">
        <f>(F82-E82)/E82</f>
        <v>-0.16930363043693836</v>
      </c>
      <c r="H82" s="202">
        <v>91494</v>
      </c>
      <c r="I82" s="148">
        <f>(F82-H82)/H82</f>
        <v>-5.3921568627450983E-2</v>
      </c>
    </row>
    <row r="83" spans="1:11" ht="16.5">
      <c r="A83" s="35"/>
      <c r="B83" s="155" t="s">
        <v>80</v>
      </c>
      <c r="C83" s="142" t="s">
        <v>151</v>
      </c>
      <c r="D83" s="138" t="s">
        <v>150</v>
      </c>
      <c r="E83" s="163">
        <v>211657.73958333331</v>
      </c>
      <c r="F83" s="163">
        <v>297405.33333333331</v>
      </c>
      <c r="G83" s="147">
        <f>(F83-E83)/E83</f>
        <v>0.40512382830319177</v>
      </c>
      <c r="H83" s="163">
        <v>301392</v>
      </c>
      <c r="I83" s="147">
        <f>(F83-H83)/H83</f>
        <v>-1.3227513227513293E-2</v>
      </c>
    </row>
    <row r="84" spans="1:11" ht="16.5">
      <c r="A84" s="35"/>
      <c r="B84" s="155" t="s">
        <v>74</v>
      </c>
      <c r="C84" s="142" t="s">
        <v>144</v>
      </c>
      <c r="D84" s="140" t="s">
        <v>142</v>
      </c>
      <c r="E84" s="163">
        <v>70590.69642857142</v>
      </c>
      <c r="F84" s="163">
        <v>70414.5</v>
      </c>
      <c r="G84" s="147">
        <f>(F84-E84)/E84</f>
        <v>-2.4960290447014937E-3</v>
      </c>
      <c r="H84" s="163">
        <v>70606.71428571429</v>
      </c>
      <c r="I84" s="147">
        <f>(F84-H84)/H84</f>
        <v>-2.7223230490018738E-3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48502.071428571428</v>
      </c>
      <c r="F85" s="163">
        <v>57408</v>
      </c>
      <c r="G85" s="147">
        <f>(F85-E85)/E85</f>
        <v>0.18361955085865261</v>
      </c>
      <c r="H85" s="163">
        <v>57408</v>
      </c>
      <c r="I85" s="147">
        <f>(F85-H85)/H85</f>
        <v>0</v>
      </c>
    </row>
    <row r="86" spans="1:11" ht="16.5">
      <c r="A86" s="35"/>
      <c r="B86" s="155" t="s">
        <v>77</v>
      </c>
      <c r="C86" s="142" t="s">
        <v>146</v>
      </c>
      <c r="D86" s="151" t="s">
        <v>162</v>
      </c>
      <c r="E86" s="172">
        <v>92541.333333333328</v>
      </c>
      <c r="F86" s="172">
        <v>91045.5</v>
      </c>
      <c r="G86" s="147">
        <f>(F86-E86)/E86</f>
        <v>-1.6163948361813049E-2</v>
      </c>
      <c r="H86" s="172">
        <v>91045.5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577967</v>
      </c>
      <c r="G87" s="147">
        <f>(F87-E87)/E87</f>
        <v>-1.0335917312661498E-3</v>
      </c>
      <c r="H87" s="172">
        <v>577967</v>
      </c>
      <c r="I87" s="147">
        <f>(F87-H87)/H87</f>
        <v>0</v>
      </c>
    </row>
    <row r="88" spans="1:11" ht="16.5" customHeight="1" thickBot="1">
      <c r="A88" s="33"/>
      <c r="B88" s="156" t="s">
        <v>78</v>
      </c>
      <c r="C88" s="143" t="s">
        <v>149</v>
      </c>
      <c r="D88" s="139" t="s">
        <v>147</v>
      </c>
      <c r="E88" s="166">
        <v>131820.93055555556</v>
      </c>
      <c r="F88" s="166">
        <v>143968.5</v>
      </c>
      <c r="G88" s="149">
        <f>(F88-E88)/E88</f>
        <v>9.2152053495972538E-2</v>
      </c>
      <c r="H88" s="166">
        <v>143520</v>
      </c>
      <c r="I88" s="149">
        <f>(F88-H88)/H88</f>
        <v>3.1250000000000002E-3</v>
      </c>
    </row>
    <row r="89" spans="1:11" ht="15.75" customHeight="1" thickBot="1">
      <c r="A89" s="218" t="s">
        <v>194</v>
      </c>
      <c r="B89" s="219"/>
      <c r="C89" s="219"/>
      <c r="D89" s="220"/>
      <c r="E89" s="77">
        <f>SUM(E82:E88)</f>
        <v>1237880.1046626982</v>
      </c>
      <c r="F89" s="77">
        <f>SUM(F82:F88)</f>
        <v>1324769.3333333333</v>
      </c>
      <c r="G89" s="104">
        <f t="shared" ref="G89:G90" si="14">(F89-E89)/E89</f>
        <v>7.0191958286873746E-2</v>
      </c>
      <c r="H89" s="77">
        <f>SUM(H82:H88)</f>
        <v>1333433.2142857143</v>
      </c>
      <c r="I89" s="97">
        <f t="shared" ref="I89:I90" si="15">(F89-H89)/H89</f>
        <v>-6.4974239876138679E-3</v>
      </c>
    </row>
    <row r="90" spans="1:11" ht="15.75" customHeight="1" thickBot="1">
      <c r="A90" s="218" t="s">
        <v>195</v>
      </c>
      <c r="B90" s="219"/>
      <c r="C90" s="219"/>
      <c r="D90" s="220"/>
      <c r="E90" s="92">
        <f>SUM(E89+E80+E73+E65+E54+E46+E38+E31)</f>
        <v>20853745.922023807</v>
      </c>
      <c r="F90" s="92">
        <f>SUM(F31,F38,F46,F54,F65,F73,F80,F89)</f>
        <v>22488690.05833333</v>
      </c>
      <c r="G90" s="94">
        <f t="shared" si="14"/>
        <v>7.8400501397825395E-2</v>
      </c>
      <c r="H90" s="92">
        <f>SUM(H31,H38,H46,H54,H65,H73,H80,H89)</f>
        <v>22235577.047619045</v>
      </c>
      <c r="I90" s="105">
        <f t="shared" si="15"/>
        <v>1.1383244526203474E-2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8" zoomScaleNormal="100" workbookViewId="0">
      <selection activeCell="I36" sqref="I36:I37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4" bestFit="1" customWidth="1"/>
    <col min="12" max="12" width="9.140625" style="20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3"/>
      <c r="F9" s="203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2" t="s">
        <v>3</v>
      </c>
      <c r="B13" s="212"/>
      <c r="C13" s="214" t="s">
        <v>0</v>
      </c>
      <c r="D13" s="208" t="s">
        <v>211</v>
      </c>
      <c r="E13" s="208" t="s">
        <v>212</v>
      </c>
      <c r="F13" s="208" t="s">
        <v>213</v>
      </c>
      <c r="G13" s="208" t="s">
        <v>214</v>
      </c>
      <c r="H13" s="208" t="s">
        <v>215</v>
      </c>
      <c r="I13" s="208" t="s">
        <v>216</v>
      </c>
    </row>
    <row r="14" spans="1:12" ht="26.25" customHeight="1" thickBot="1">
      <c r="A14" s="213"/>
      <c r="B14" s="213"/>
      <c r="C14" s="215"/>
      <c r="D14" s="228"/>
      <c r="E14" s="228"/>
      <c r="F14" s="228"/>
      <c r="G14" s="209"/>
      <c r="H14" s="228"/>
      <c r="I14" s="228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60000</v>
      </c>
      <c r="E16" s="194">
        <v>35000</v>
      </c>
      <c r="F16" s="194">
        <v>55000</v>
      </c>
      <c r="G16" s="134">
        <v>32500</v>
      </c>
      <c r="H16" s="134">
        <v>46666</v>
      </c>
      <c r="I16" s="134">
        <f>AVERAGE(D16:H16)</f>
        <v>45833.2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100000</v>
      </c>
      <c r="E17" s="180">
        <v>40000</v>
      </c>
      <c r="F17" s="180">
        <v>62500</v>
      </c>
      <c r="G17" s="196">
        <v>55000</v>
      </c>
      <c r="H17" s="196">
        <v>61666</v>
      </c>
      <c r="I17" s="134">
        <f t="shared" ref="I17:I40" si="0">AVERAGE(D17:H17)</f>
        <v>63833.2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80000</v>
      </c>
      <c r="E18" s="180">
        <v>40000</v>
      </c>
      <c r="F18" s="180">
        <v>60000</v>
      </c>
      <c r="G18" s="196">
        <v>42500</v>
      </c>
      <c r="H18" s="196">
        <v>63333</v>
      </c>
      <c r="I18" s="134">
        <f t="shared" si="0"/>
        <v>57166.6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50000</v>
      </c>
      <c r="E19" s="180">
        <v>35000</v>
      </c>
      <c r="F19" s="180">
        <v>32500</v>
      </c>
      <c r="G19" s="196">
        <v>37500</v>
      </c>
      <c r="H19" s="196">
        <v>46666</v>
      </c>
      <c r="I19" s="134">
        <f t="shared" si="0"/>
        <v>40333.199999999997</v>
      </c>
      <c r="K19" s="193"/>
      <c r="L19" s="195"/>
      <c r="P19" s="204"/>
    </row>
    <row r="20" spans="1:16" ht="18">
      <c r="A20" s="82"/>
      <c r="B20" s="185" t="s">
        <v>8</v>
      </c>
      <c r="C20" s="142" t="s">
        <v>167</v>
      </c>
      <c r="D20" s="180">
        <v>120000</v>
      </c>
      <c r="E20" s="180">
        <v>100000</v>
      </c>
      <c r="F20" s="180">
        <v>87500</v>
      </c>
      <c r="G20" s="196">
        <v>120000</v>
      </c>
      <c r="H20" s="196">
        <v>100000</v>
      </c>
      <c r="I20" s="134">
        <f t="shared" si="0"/>
        <v>105500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90000</v>
      </c>
      <c r="E21" s="180">
        <v>50000</v>
      </c>
      <c r="F21" s="180">
        <v>57500</v>
      </c>
      <c r="G21" s="196">
        <v>55000</v>
      </c>
      <c r="H21" s="196">
        <v>75000</v>
      </c>
      <c r="I21" s="134">
        <f t="shared" si="0"/>
        <v>65500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100000</v>
      </c>
      <c r="E22" s="180">
        <v>60000</v>
      </c>
      <c r="F22" s="180">
        <v>65000</v>
      </c>
      <c r="G22" s="196">
        <v>60000</v>
      </c>
      <c r="H22" s="196">
        <v>60000</v>
      </c>
      <c r="I22" s="134">
        <f t="shared" si="0"/>
        <v>69000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25000</v>
      </c>
      <c r="E23" s="180">
        <v>25000</v>
      </c>
      <c r="F23" s="180">
        <v>20000</v>
      </c>
      <c r="G23" s="196">
        <v>17500</v>
      </c>
      <c r="H23" s="196">
        <v>25000</v>
      </c>
      <c r="I23" s="134">
        <f t="shared" si="0"/>
        <v>22500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25000</v>
      </c>
      <c r="F24" s="180">
        <v>20000</v>
      </c>
      <c r="G24" s="196">
        <v>32500</v>
      </c>
      <c r="H24" s="196">
        <v>31666</v>
      </c>
      <c r="I24" s="134">
        <f t="shared" si="0"/>
        <v>26833.200000000001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40000</v>
      </c>
      <c r="E25" s="180">
        <v>25000</v>
      </c>
      <c r="F25" s="180">
        <v>20000</v>
      </c>
      <c r="G25" s="196">
        <v>32500</v>
      </c>
      <c r="H25" s="196">
        <v>31666</v>
      </c>
      <c r="I25" s="134">
        <f t="shared" si="0"/>
        <v>29833.200000000001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40000</v>
      </c>
      <c r="E26" s="180">
        <v>25000</v>
      </c>
      <c r="F26" s="180">
        <v>20000</v>
      </c>
      <c r="G26" s="196">
        <v>40000</v>
      </c>
      <c r="H26" s="196">
        <v>38333</v>
      </c>
      <c r="I26" s="134">
        <f t="shared" si="0"/>
        <v>32666.6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100000</v>
      </c>
      <c r="E27" s="180">
        <v>75000</v>
      </c>
      <c r="F27" s="180">
        <v>50000</v>
      </c>
      <c r="G27" s="196">
        <v>72500</v>
      </c>
      <c r="H27" s="196">
        <v>86666</v>
      </c>
      <c r="I27" s="134">
        <f t="shared" si="0"/>
        <v>76833.2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40000</v>
      </c>
      <c r="E28" s="180">
        <v>30000</v>
      </c>
      <c r="F28" s="180">
        <v>25000</v>
      </c>
      <c r="G28" s="196">
        <v>35000</v>
      </c>
      <c r="H28" s="196">
        <v>40000</v>
      </c>
      <c r="I28" s="134">
        <f t="shared" si="0"/>
        <v>34000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40000</v>
      </c>
      <c r="F29" s="180">
        <v>45000</v>
      </c>
      <c r="G29" s="196">
        <v>32500</v>
      </c>
      <c r="H29" s="196">
        <v>50000</v>
      </c>
      <c r="I29" s="134">
        <f t="shared" si="0"/>
        <v>43500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120000</v>
      </c>
      <c r="E30" s="180">
        <v>110000</v>
      </c>
      <c r="F30" s="180">
        <v>160000</v>
      </c>
      <c r="G30" s="196">
        <v>55000</v>
      </c>
      <c r="H30" s="196">
        <v>50000</v>
      </c>
      <c r="I30" s="134">
        <f t="shared" si="0"/>
        <v>99000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45000</v>
      </c>
      <c r="F31" s="181">
        <v>37500</v>
      </c>
      <c r="G31" s="136">
        <v>42500</v>
      </c>
      <c r="H31" s="136">
        <v>50000</v>
      </c>
      <c r="I31" s="134">
        <f t="shared" si="0"/>
        <v>45000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250000</v>
      </c>
      <c r="E33" s="194">
        <v>100000</v>
      </c>
      <c r="F33" s="194">
        <v>175000</v>
      </c>
      <c r="G33" s="134">
        <v>225000</v>
      </c>
      <c r="H33" s="134">
        <v>200000</v>
      </c>
      <c r="I33" s="134">
        <f t="shared" si="0"/>
        <v>190000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250000</v>
      </c>
      <c r="E34" s="180">
        <v>100000</v>
      </c>
      <c r="F34" s="180">
        <v>160000</v>
      </c>
      <c r="G34" s="196">
        <v>225000</v>
      </c>
      <c r="H34" s="196">
        <v>200000</v>
      </c>
      <c r="I34" s="134">
        <f t="shared" si="0"/>
        <v>187000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180000</v>
      </c>
      <c r="E35" s="180">
        <v>75000</v>
      </c>
      <c r="F35" s="180">
        <v>90000</v>
      </c>
      <c r="G35" s="196">
        <v>122500</v>
      </c>
      <c r="H35" s="196">
        <v>85000</v>
      </c>
      <c r="I35" s="134">
        <f t="shared" si="0"/>
        <v>110500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65000</v>
      </c>
      <c r="F36" s="180">
        <v>65000</v>
      </c>
      <c r="G36" s="196">
        <v>100000</v>
      </c>
      <c r="H36" s="196">
        <v>75000</v>
      </c>
      <c r="I36" s="134">
        <f t="shared" si="0"/>
        <v>76000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170000</v>
      </c>
      <c r="E37" s="180">
        <v>50000</v>
      </c>
      <c r="F37" s="180">
        <v>85000</v>
      </c>
      <c r="G37" s="196">
        <v>145000</v>
      </c>
      <c r="H37" s="196">
        <v>150000</v>
      </c>
      <c r="I37" s="134">
        <f t="shared" si="0"/>
        <v>120000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1794000</v>
      </c>
      <c r="E39" s="159">
        <v>2350000</v>
      </c>
      <c r="F39" s="159">
        <v>1973400</v>
      </c>
      <c r="G39" s="159">
        <v>1480050</v>
      </c>
      <c r="H39" s="159">
        <v>1693536</v>
      </c>
      <c r="I39" s="159">
        <f t="shared" si="0"/>
        <v>1858197.2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950000</v>
      </c>
      <c r="E40" s="181">
        <v>1350000</v>
      </c>
      <c r="F40" s="181">
        <v>1255800</v>
      </c>
      <c r="G40" s="136">
        <v>1076400</v>
      </c>
      <c r="H40" s="136">
        <v>1295268</v>
      </c>
      <c r="I40" s="136">
        <f t="shared" si="0"/>
        <v>1185493.6000000001</v>
      </c>
      <c r="K40" s="199"/>
      <c r="L40" s="195"/>
    </row>
    <row r="41" spans="1:12" ht="15.75" thickBot="1">
      <c r="C41" s="200" t="s">
        <v>223</v>
      </c>
      <c r="D41" s="200">
        <f>SUM(D16:D40)</f>
        <v>4759000</v>
      </c>
      <c r="E41" s="200">
        <f t="shared" ref="E41:H41" si="1">SUM(E16:E40)</f>
        <v>4850000</v>
      </c>
      <c r="F41" s="200">
        <f t="shared" si="1"/>
        <v>4621700</v>
      </c>
      <c r="G41" s="200">
        <f t="shared" si="1"/>
        <v>4136450</v>
      </c>
      <c r="H41" s="201">
        <f t="shared" si="1"/>
        <v>4555466</v>
      </c>
      <c r="I41" s="84"/>
    </row>
    <row r="49" spans="11:12" s="118" customFormat="1">
      <c r="K49" s="204"/>
      <c r="L49" s="204"/>
    </row>
    <row r="50" spans="11:12" s="118" customFormat="1">
      <c r="K50" s="204"/>
      <c r="L50" s="204"/>
    </row>
    <row r="51" spans="11:12" s="118" customFormat="1">
      <c r="K51" s="204"/>
      <c r="L51" s="204"/>
    </row>
    <row r="52" spans="11:12" s="118" customFormat="1">
      <c r="K52" s="204"/>
      <c r="L52" s="204"/>
    </row>
    <row r="53" spans="11:12" s="118" customFormat="1">
      <c r="K53" s="204"/>
      <c r="L53" s="204"/>
    </row>
    <row r="54" spans="11:12" s="118" customFormat="1">
      <c r="K54" s="204"/>
      <c r="L54" s="204"/>
    </row>
    <row r="55" spans="11:12" s="118" customFormat="1">
      <c r="K55" s="204"/>
      <c r="L55" s="204"/>
    </row>
    <row r="56" spans="11:12" s="118" customFormat="1">
      <c r="K56" s="204"/>
      <c r="L56" s="204"/>
    </row>
    <row r="57" spans="11:12" s="118" customFormat="1">
      <c r="K57" s="204"/>
      <c r="L57" s="204"/>
    </row>
    <row r="58" spans="11:12" s="118" customFormat="1">
      <c r="K58" s="204"/>
      <c r="L58" s="204"/>
    </row>
    <row r="59" spans="11:12" s="118" customFormat="1">
      <c r="K59" s="204"/>
      <c r="L59" s="204"/>
    </row>
    <row r="60" spans="11:12" s="118" customFormat="1">
      <c r="K60" s="204"/>
      <c r="L60" s="204"/>
    </row>
    <row r="61" spans="11:12" s="118" customFormat="1">
      <c r="K61" s="204"/>
      <c r="L61" s="204"/>
    </row>
    <row r="62" spans="11:12" s="118" customFormat="1">
      <c r="K62" s="204"/>
      <c r="L62" s="204"/>
    </row>
    <row r="63" spans="11:12" s="118" customFormat="1">
      <c r="K63" s="204"/>
      <c r="L63" s="204"/>
    </row>
    <row r="64" spans="11:12" s="118" customFormat="1">
      <c r="K64" s="204"/>
      <c r="L64" s="204"/>
    </row>
    <row r="65" spans="11:12" s="118" customFormat="1">
      <c r="K65" s="204"/>
      <c r="L65" s="204"/>
    </row>
    <row r="66" spans="11:12" s="118" customFormat="1">
      <c r="K66" s="204"/>
      <c r="L66" s="204"/>
    </row>
    <row r="67" spans="11:12" s="118" customFormat="1">
      <c r="K67" s="204"/>
      <c r="L67" s="204"/>
    </row>
    <row r="68" spans="11:12" s="118" customFormat="1">
      <c r="K68" s="204"/>
      <c r="L68" s="204"/>
    </row>
    <row r="69" spans="11:12" s="118" customFormat="1">
      <c r="K69" s="204"/>
      <c r="L69" s="204"/>
    </row>
    <row r="70" spans="11:12" s="118" customFormat="1">
      <c r="K70" s="204"/>
      <c r="L70" s="204"/>
    </row>
    <row r="71" spans="11:12" s="118" customFormat="1">
      <c r="K71" s="204"/>
      <c r="L71" s="204"/>
    </row>
    <row r="72" spans="11:12" s="118" customFormat="1">
      <c r="K72" s="204"/>
      <c r="L72" s="204"/>
    </row>
    <row r="73" spans="11:12" s="118" customFormat="1">
      <c r="K73" s="204"/>
      <c r="L73" s="204"/>
    </row>
    <row r="74" spans="11:12" s="118" customFormat="1">
      <c r="K74" s="204"/>
      <c r="L74" s="204"/>
    </row>
    <row r="75" spans="11:12" s="118" customFormat="1">
      <c r="K75" s="204"/>
      <c r="L75" s="204"/>
    </row>
    <row r="76" spans="11:12" s="118" customFormat="1">
      <c r="K76" s="204"/>
      <c r="L76" s="204"/>
    </row>
    <row r="77" spans="11:12" s="118" customFormat="1">
      <c r="K77" s="204"/>
      <c r="L77" s="204"/>
    </row>
    <row r="78" spans="11:12" s="118" customFormat="1">
      <c r="K78" s="204"/>
      <c r="L78" s="204"/>
    </row>
    <row r="79" spans="11:12" s="118" customFormat="1">
      <c r="K79" s="204"/>
      <c r="L79" s="204"/>
    </row>
    <row r="80" spans="11:12" s="118" customFormat="1">
      <c r="K80" s="204"/>
      <c r="L80" s="204"/>
    </row>
    <row r="81" spans="11:12" s="118" customFormat="1">
      <c r="K81" s="204"/>
      <c r="L81" s="204"/>
    </row>
    <row r="82" spans="11:12" s="118" customFormat="1">
      <c r="K82" s="204"/>
      <c r="L82" s="204"/>
    </row>
    <row r="83" spans="11:12" s="118" customFormat="1">
      <c r="K83" s="204"/>
      <c r="L83" s="204"/>
    </row>
    <row r="84" spans="11:12" s="118" customFormat="1">
      <c r="K84" s="204"/>
      <c r="L84" s="204"/>
    </row>
    <row r="85" spans="11:12" s="118" customFormat="1">
      <c r="K85" s="204"/>
      <c r="L85" s="204"/>
    </row>
    <row r="86" spans="11:12" s="118" customFormat="1">
      <c r="K86" s="204"/>
      <c r="L86" s="204"/>
    </row>
    <row r="87" spans="11:12" s="118" customFormat="1">
      <c r="K87" s="204"/>
      <c r="L87" s="204"/>
    </row>
    <row r="88" spans="11:12" s="118" customFormat="1">
      <c r="K88" s="204"/>
      <c r="L88" s="204"/>
    </row>
    <row r="89" spans="11:12" s="118" customFormat="1">
      <c r="K89" s="204"/>
      <c r="L89" s="204"/>
    </row>
    <row r="90" spans="11:12" s="118" customFormat="1">
      <c r="K90" s="204"/>
      <c r="L90" s="204"/>
    </row>
    <row r="91" spans="11:12" s="118" customFormat="1">
      <c r="K91" s="204"/>
      <c r="L91" s="204"/>
    </row>
    <row r="92" spans="11:12" s="118" customFormat="1">
      <c r="K92" s="204"/>
      <c r="L92" s="20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08-07-2025</vt:lpstr>
      <vt:lpstr>By Order</vt:lpstr>
      <vt:lpstr>All Stores</vt:lpstr>
      <vt:lpstr>'08-07-2025'!Print_Titles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2025-07-11T07:59:39Z</dcterms:modified>
</cp:coreProperties>
</file>