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0-06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'10-06-2025'!$12:$14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2" i="11" l="1"/>
  <c r="G82" i="11"/>
  <c r="I85" i="11"/>
  <c r="G85" i="11"/>
  <c r="I84" i="11"/>
  <c r="G84" i="11"/>
  <c r="I86" i="11"/>
  <c r="G86" i="11"/>
  <c r="I88" i="11"/>
  <c r="G88" i="11"/>
  <c r="I83" i="11"/>
  <c r="G83" i="11"/>
  <c r="I87" i="11"/>
  <c r="G87" i="11"/>
  <c r="I79" i="11"/>
  <c r="G79" i="11"/>
  <c r="I76" i="11"/>
  <c r="G76" i="11"/>
  <c r="I77" i="11"/>
  <c r="G77" i="11"/>
  <c r="I78" i="11"/>
  <c r="G78" i="11"/>
  <c r="I75" i="11"/>
  <c r="G75" i="11"/>
  <c r="I72" i="11"/>
  <c r="G72" i="11"/>
  <c r="I71" i="11"/>
  <c r="G71" i="11"/>
  <c r="I69" i="11"/>
  <c r="G69" i="11"/>
  <c r="I68" i="11"/>
  <c r="G68" i="11"/>
  <c r="I67" i="11"/>
  <c r="G67" i="11"/>
  <c r="I70" i="11"/>
  <c r="G70" i="11"/>
  <c r="I64" i="11"/>
  <c r="G64" i="11"/>
  <c r="I62" i="11"/>
  <c r="G62" i="11"/>
  <c r="I56" i="11"/>
  <c r="G56" i="11"/>
  <c r="I60" i="11"/>
  <c r="G60" i="11"/>
  <c r="I59" i="11"/>
  <c r="G59" i="11"/>
  <c r="I63" i="11"/>
  <c r="G63" i="11"/>
  <c r="I58" i="11"/>
  <c r="G58" i="11"/>
  <c r="I57" i="11"/>
  <c r="G57" i="11"/>
  <c r="I61" i="11"/>
  <c r="G61" i="11"/>
  <c r="I52" i="11"/>
  <c r="G52" i="11"/>
  <c r="I51" i="11"/>
  <c r="G51" i="11"/>
  <c r="I50" i="11"/>
  <c r="G50" i="11"/>
  <c r="I48" i="11"/>
  <c r="G48" i="11"/>
  <c r="I53" i="11"/>
  <c r="G53" i="11"/>
  <c r="I49" i="11"/>
  <c r="G49" i="11"/>
  <c r="I42" i="11"/>
  <c r="G42" i="11"/>
  <c r="I45" i="11"/>
  <c r="G45" i="11"/>
  <c r="I44" i="11"/>
  <c r="G44" i="11"/>
  <c r="I43" i="11"/>
  <c r="G43" i="11"/>
  <c r="I41" i="11"/>
  <c r="G41" i="11"/>
  <c r="I40" i="11"/>
  <c r="G4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<sst xmlns="http://schemas.openxmlformats.org/spreadsheetml/2006/main" count="852" uniqueCount="232">
  <si>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</si>
  <si>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</si>
  <si>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</si>
  <si>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</si>
  <si>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</si>
  <si>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</si>
  <si>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</si>
  <si>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</si>
  <si>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</si>
  <si>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</si>
  <si>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</si>
  <si>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</si>
  <si>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</si>
  <si>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</si>
  <si>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</si>
  <si>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</si>
  <si>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</si>
  <si>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</si>
  <si>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</si>
  <si>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</si>
  <si>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</si>
  <si>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</si>
  <si>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</si>
  <si>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</si>
  <si>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</si>
  <si>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</si>
  <si>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</si>
  <si>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</si>
  <si>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</si>
  <si>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</si>
  <si>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</si>
  <si>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</si>
  <si>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</si>
  <si>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</si>
  <si>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</si>
  <si>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</si>
  <si>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</si>
  <si>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</si>
  <si>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</si>
  <si>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</si>
  <si>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</si>
  <si>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</si>
  <si>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</si>
  <si>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</si>
  <si>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</si>
  <si>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</si>
  <si>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</si>
  <si>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</si>
  <si>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</si>
  <si>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</si>
  <si>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</si>
  <si>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</si>
  <si>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</si>
  <si>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</si>
  <si>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</si>
  <si>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</si>
  <si>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</si>
  <si>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</si>
  <si>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</si>
  <si>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</si>
  <si>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</si>
  <si>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</si>
  <si>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</si>
  <si>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</si>
  <si>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</si>
  <si>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</si>
  <si>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</si>
  <si>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</si>
  <si>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</si>
  <si>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</si>
  <si>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</si>
  <si>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</si>
  <si>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</si>
  <si>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</si>
  <si>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</si>
  <si>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</si>
  <si>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</si>
  <si>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</si>
  <si>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</si>
  <si>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</si>
  <si>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</si>
  <si>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</si>
  <si>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</si>
  <si>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</si>
  <si>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</si>
  <si>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</si>
  <si>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</si>
  <si>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</si>
  <si>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</si>
  <si>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</si>
  <si>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</si>
  <si>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</si>
  <si>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</si>
  <si>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</si>
  <si>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</si>
  <si>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</si>
  <si>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</si>
  <si>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</si>
  <si>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</si>
  <si>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</si>
  <si>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</si>
  <si>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</si>
  <si>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</si>
  <si>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</si>
  <si>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</si>
  <si>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</si>
  <si>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</si>
  <si>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</si>
  <si>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</si>
  <si>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</si>
  <si>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</si>
  <si>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</si>
  <si>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</si>
  <si>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</si>
  <si>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</si>
  <si>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</si>
  <si>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</si>
  <si>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</si>
  <si>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</si>
  <si>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</si>
  <si>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</si>
  <si>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</si>
  <si>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</si>
  <si>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</si>
  <si>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</si>
  <si>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</si>
  <si>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</si>
  <si>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</si>
  <si>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</si>
  <si>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</si>
  <si>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</si>
  <si>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</si>
  <si>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</si>
  <si>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</si>
  <si>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</si>
  <si>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</si>
  <si>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</si>
  <si>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</si>
  <si>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</si>
  <si>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</si>
  <si>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</si>
  <si>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</si>
  <si>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</si>
  <si>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</si>
  <si>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</si>
  <si>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</si>
  <si>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</si>
  <si>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</si>
  <si>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</si>
  <si>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</si>
  <si>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</si>
  <si>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</si>
  <si>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</si>
  <si>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</si>
  <si>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</si>
  <si>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</si>
  <si>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</si>
  <si>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</si>
  <si>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</si>
  <si>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</si>
  <si>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</si>
  <si>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</si>
  <si>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</si>
  <si>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</si>
  <si>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</si>
  <si>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</si>
  <si>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</si>
  <si>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</si>
  <si>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</si>
  <si>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</si>
  <si>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</si>
  <si>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</si>
  <si>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</si>
  <si>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</si>
  <si>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</si>
  <si>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</si>
  <si>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</si>
  <si>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</si>
  <si>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</si>
  <si>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</si>
  <si>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</si>
  <si>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</si>
  <si>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</si>
  <si>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</si>
  <si>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</si>
  <si>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</si>
  <si>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</si>
  <si>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</si>
  <si>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</si>
  <si>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</si>
  <si>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</si>
  <si>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</si>
  <si>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</si>
  <si>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</si>
  <si>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</si>
  <si>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</si>
  <si>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</si>
  <si>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</si>
  <si>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</si>
  <si>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</si>
  <si>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</si>
  <si>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</si>
  <si>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</si>
  <si>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</si>
  <si>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</si>
  <si>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</si>
  <si>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</si>
  <si>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</si>
  <si>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</si>
  <si>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</si>
  <si>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</si>
  <si>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</si>
  <si>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</si>
  <si>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</si>
  <si>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</si>
  <si>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</si>
  <si>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</si>
  <si>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</si>
  <si>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</si>
  <si>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الأسعار في حزيران 2024 (ل.ل.)</t>
  </si>
  <si>
    <t>معدل أسعار  السوبرماركات في 02-06-2025(ل.ل.)</t>
  </si>
  <si>
    <t>معدل أسعار المحلات والملاحم في 02-06-2025 (ل.ل.)</t>
  </si>
  <si>
    <t>المعدل العام للأسعار في 02-06-2025  (ل.ل.)</t>
  </si>
  <si>
    <t>المجموع</t>
  </si>
  <si>
    <t xml:space="preserve"> التاريخ 10 حزيران 2025</t>
  </si>
  <si>
    <t>معدل أسعار  السوبرماركات في 10-06-2025(ل.ل.)</t>
  </si>
  <si>
    <t>معدل أسعار المحلات والملاحم في 10-06-2025 (ل.ل.)</t>
  </si>
  <si>
    <t xml:space="preserve"> التاريخ 10حزيران 2025</t>
  </si>
  <si>
    <t>معدل أسعار  السوبرماركات في 10-06-2025 (ل.ل.)</t>
  </si>
  <si>
    <t>المعدل العام للأسعار في 10-06-2025 (ل.ل.)</t>
  </si>
  <si>
    <t>المعدل العام للأسعار في 10-06-2025  (ل.ل.)</t>
  </si>
  <si>
    <t xml:space="preserve"> التاريخ 10حزيران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</si>
</sst>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4" t="s">
        <v>202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5" t="s">
        <v>3</v>
      </c>
      <c r="B12" s="211"/>
      <c r="C12" s="209" t="s">
        <v>0</v>
      </c>
      <c r="D12" s="207" t="s">
        <v>23</v>
      </c>
      <c r="E12" s="207" t="s">
        <v>219</v>
      </c>
      <c r="F12" s="207" t="s">
        <v>225</v>
      </c>
      <c r="G12" s="207" t="s">
        <v>197</v>
      </c>
      <c r="H12" s="207" t="s">
        <v>220</v>
      </c>
      <c r="I12" s="207" t="s">
        <v>187</v>
      </c>
    </row>
    <row r="13" spans="1:9" ht="38.25" customHeight="1" thickBot="1">
      <c r="A13" s="206"/>
      <c r="B13" s="212"/>
      <c r="C13" s="210"/>
      <c r="D13" s="208"/>
      <c r="E13" s="208"/>
      <c r="F13" s="208"/>
      <c r="G13" s="208"/>
      <c r="H13" s="208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66759.024999999994</v>
      </c>
      <c r="F15" s="168">
        <v>77666.444444444438</v>
      </c>
      <c r="G15" s="43">
        <f t="shared" ref="G15:G30" si="0">(F15-E15)/E15</f>
        <v>0.16338494225229391</v>
      </c>
      <c r="H15" s="168">
        <v>84898.8</v>
      </c>
      <c r="I15" s="43">
        <f t="shared" ref="I15:I30" si="1">(F15-H15)/H15</f>
        <v>-8.51879597303562E-2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62539.863888888889</v>
      </c>
      <c r="F16" s="162">
        <v>89887.555555555562</v>
      </c>
      <c r="G16" s="46">
        <f t="shared" si="0"/>
        <v>0.43728415711383384</v>
      </c>
      <c r="H16" s="162">
        <v>92109.777777777781</v>
      </c>
      <c r="I16" s="42">
        <f t="shared" si="1"/>
        <v>-2.4125801579757453E-2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65478.224999999999</v>
      </c>
      <c r="F17" s="162">
        <v>90998.8</v>
      </c>
      <c r="G17" s="46">
        <f t="shared" si="0"/>
        <v>0.3897566710154407</v>
      </c>
      <c r="H17" s="162">
        <v>93498.8</v>
      </c>
      <c r="I17" s="42">
        <f t="shared" si="1"/>
        <v>-2.6738311079928297E-2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34134.9</v>
      </c>
      <c r="F18" s="162">
        <v>47898.8</v>
      </c>
      <c r="G18" s="46">
        <f t="shared" si="0"/>
        <v>0.40322075061007945</v>
      </c>
      <c r="H18" s="162">
        <v>55398.8</v>
      </c>
      <c r="I18" s="42">
        <f t="shared" si="1"/>
        <v>-0.13538199383380145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110428.48482142857</v>
      </c>
      <c r="F19" s="162">
        <v>161873.5</v>
      </c>
      <c r="G19" s="46">
        <f t="shared" si="0"/>
        <v>0.46586725573353654</v>
      </c>
      <c r="H19" s="162">
        <v>130714</v>
      </c>
      <c r="I19" s="42">
        <f t="shared" si="1"/>
        <v>0.23837920957204278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57149.75</v>
      </c>
      <c r="F20" s="162">
        <v>83498.8</v>
      </c>
      <c r="G20" s="46">
        <f t="shared" si="0"/>
        <v>0.46105276051076344</v>
      </c>
      <c r="H20" s="162">
        <v>84998.8</v>
      </c>
      <c r="I20" s="42">
        <f t="shared" si="1"/>
        <v>-1.7647307961994756E-2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76630.416666666672</v>
      </c>
      <c r="F21" s="162">
        <v>108498.8</v>
      </c>
      <c r="G21" s="46">
        <f t="shared" si="0"/>
        <v>0.41587119996955074</v>
      </c>
      <c r="H21" s="162">
        <v>104998.8</v>
      </c>
      <c r="I21" s="42">
        <f t="shared" si="1"/>
        <v>3.3333714290068074E-2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22559.447222222225</v>
      </c>
      <c r="F22" s="162">
        <v>32398.799999999999</v>
      </c>
      <c r="G22" s="46">
        <f t="shared" si="0"/>
        <v>0.43615221068384608</v>
      </c>
      <c r="H22" s="162">
        <v>33398.800000000003</v>
      </c>
      <c r="I22" s="42">
        <f t="shared" si="1"/>
        <v>-2.9941195492053714E-2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29834.329861111109</v>
      </c>
      <c r="F23" s="162">
        <v>37109.777777777781</v>
      </c>
      <c r="G23" s="46">
        <f t="shared" si="0"/>
        <v>0.2438616168198294</v>
      </c>
      <c r="H23" s="162">
        <v>36554.222222222219</v>
      </c>
      <c r="I23" s="42">
        <f t="shared" si="1"/>
        <v>1.519812272788083E-2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29817.246527777777</v>
      </c>
      <c r="F24" s="162">
        <v>37665.333333333336</v>
      </c>
      <c r="G24" s="46">
        <f t="shared" si="0"/>
        <v>0.26320628895911874</v>
      </c>
      <c r="H24" s="162">
        <v>39332</v>
      </c>
      <c r="I24" s="42">
        <f t="shared" si="1"/>
        <v>-4.2374317773483786E-2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29162.013194444444</v>
      </c>
      <c r="F25" s="162">
        <v>36898.800000000003</v>
      </c>
      <c r="G25" s="46">
        <f t="shared" si="0"/>
        <v>0.26530359046094487</v>
      </c>
      <c r="H25" s="162">
        <v>36398.800000000003</v>
      </c>
      <c r="I25" s="42">
        <f t="shared" si="1"/>
        <v>1.3736716595052583E-2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65217.59375</v>
      </c>
      <c r="F26" s="162">
        <v>86998.8</v>
      </c>
      <c r="G26" s="46">
        <f t="shared" si="0"/>
        <v>0.3339774591116374</v>
      </c>
      <c r="H26" s="162">
        <v>88498.8</v>
      </c>
      <c r="I26" s="42">
        <f t="shared" si="1"/>
        <v>-1.6949382364506636E-2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30176.261111111111</v>
      </c>
      <c r="F27" s="162">
        <v>38220.888888888891</v>
      </c>
      <c r="G27" s="46">
        <f t="shared" si="0"/>
        <v>0.26658795627983517</v>
      </c>
      <c r="H27" s="162">
        <v>39887.555555555555</v>
      </c>
      <c r="I27" s="42">
        <f t="shared" si="1"/>
        <v>-4.1784126488907648E-2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46551.947222222225</v>
      </c>
      <c r="F28" s="162">
        <v>45498.8</v>
      </c>
      <c r="G28" s="46">
        <f t="shared" si="0"/>
        <v>-2.2623054137668536E-2</v>
      </c>
      <c r="H28" s="162">
        <v>46798.8</v>
      </c>
      <c r="I28" s="42">
        <f t="shared" si="1"/>
        <v>-2.7778490046753333E-2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118980.81666666665</v>
      </c>
      <c r="F29" s="162">
        <v>124333.33333333333</v>
      </c>
      <c r="G29" s="46">
        <f t="shared" si="0"/>
        <v>4.4986383659326688E-2</v>
      </c>
      <c r="H29" s="162">
        <v>119213.85714285714</v>
      </c>
      <c r="I29" s="42">
        <f t="shared" si="1"/>
        <v>4.2943633510166342E-2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68172.797222222231</v>
      </c>
      <c r="F30" s="165">
        <v>50398.8</v>
      </c>
      <c r="G30" s="48">
        <f t="shared" si="0"/>
        <v>-0.2607197877517699</v>
      </c>
      <c r="H30" s="165">
        <v>48898.8</v>
      </c>
      <c r="I30" s="53">
        <f t="shared" si="1"/>
        <v>3.0675599401212297E-2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156110.875</v>
      </c>
      <c r="F32" s="168">
        <v>296873.5</v>
      </c>
      <c r="G32" s="43">
        <f>(F32-E32)/E32</f>
        <v>0.90168365913008941</v>
      </c>
      <c r="H32" s="168">
        <v>287776.44444444444</v>
      </c>
      <c r="I32" s="42">
        <f>(F32-H32)/H32</f>
        <v>3.1611536424107009E-2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294998.5</v>
      </c>
      <c r="G33" s="46">
        <f>(F33-E33)/E33</f>
        <v>0.89260290038057577</v>
      </c>
      <c r="H33" s="162">
        <v>285554.22222222225</v>
      </c>
      <c r="I33" s="42">
        <f>(F33-H33)/H33</f>
        <v>3.3073500732299047E-2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82917.32142857142</v>
      </c>
      <c r="F34" s="162">
        <v>147141.42857142858</v>
      </c>
      <c r="G34" s="46">
        <f>(F34-E34)/E34</f>
        <v>0.77455597981638369</v>
      </c>
      <c r="H34" s="162">
        <v>131873.75</v>
      </c>
      <c r="I34" s="42">
        <f>(F34-H34)/H34</f>
        <v>0.11577496333749954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176666.66666666666</v>
      </c>
      <c r="G35" s="46">
        <f>(F35-E35)/E35</f>
        <v>1.5442544254425441</v>
      </c>
      <c r="H35" s="162">
        <v>168747.5</v>
      </c>
      <c r="I35" s="42">
        <f>(F35-H35)/H35</f>
        <v>4.6929090307510669E-2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122998.8</v>
      </c>
      <c r="G36" s="48">
        <f>(F36-E36)/E36</f>
        <v>0.91911177023795265</v>
      </c>
      <c r="H36" s="162">
        <v>103998.8</v>
      </c>
      <c r="I36" s="53">
        <f>(F36-H36)/H36</f>
        <v>0.18269441570479658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1911006.5</v>
      </c>
      <c r="F38" s="162">
        <v>1881756.5</v>
      </c>
      <c r="G38" s="43">
        <f t="shared" ref="G38:G43" si="2">(F38-E38)/E38</f>
        <v>-1.5306070387515689E-2</v>
      </c>
      <c r="H38" s="162">
        <v>1881756.5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1012639.175</v>
      </c>
      <c r="F39" s="162">
        <v>1025271</v>
      </c>
      <c r="G39" s="46">
        <f t="shared" si="2"/>
        <v>1.2474161884957643E-2</v>
      </c>
      <c r="H39" s="162">
        <v>1027762.6666666666</v>
      </c>
      <c r="I39" s="42">
        <f t="shared" si="3"/>
        <v>-2.4243599689681549E-3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581943.69999999995</v>
      </c>
      <c r="F40" s="162">
        <v>735001.8</v>
      </c>
      <c r="G40" s="46">
        <f t="shared" si="2"/>
        <v>0.26301186867389426</v>
      </c>
      <c r="H40" s="162">
        <v>699121.8</v>
      </c>
      <c r="I40" s="42">
        <f t="shared" si="3"/>
        <v>5.1321529381575567E-2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335478</v>
      </c>
      <c r="F41" s="162">
        <v>356109</v>
      </c>
      <c r="G41" s="46">
        <f t="shared" si="2"/>
        <v>6.1497326203208559E-2</v>
      </c>
      <c r="H41" s="162">
        <v>309465</v>
      </c>
      <c r="I41" s="42">
        <f t="shared" si="3"/>
        <v>0.15072463768115943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233220</v>
      </c>
      <c r="G42" s="46">
        <f t="shared" si="2"/>
        <v>9.4736842105263161E-2</v>
      </c>
      <c r="H42" s="162">
        <v>170430</v>
      </c>
      <c r="I42" s="42">
        <f t="shared" si="3"/>
        <v>0.36842105263157893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911800.5</v>
      </c>
      <c r="F43" s="162">
        <v>940594.2</v>
      </c>
      <c r="G43" s="48">
        <f t="shared" si="2"/>
        <v>3.1578947368420998E-2</v>
      </c>
      <c r="H43" s="162">
        <v>917272.2</v>
      </c>
      <c r="I43" s="55">
        <f t="shared" si="3"/>
        <v>2.5425386270291415E-2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331739.80555555556</v>
      </c>
      <c r="F45" s="162">
        <v>352296.75</v>
      </c>
      <c r="G45" s="43">
        <f t="shared" ref="G45:G50" si="4">(F45-E45)/E45</f>
        <v>6.196707208536005E-2</v>
      </c>
      <c r="H45" s="162">
        <v>353193.75</v>
      </c>
      <c r="I45" s="42">
        <f t="shared" ref="I45:I50" si="5">(F45-H45)/H45</f>
        <v>-2.5396825396825397E-3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317605.77500000002</v>
      </c>
      <c r="F46" s="162">
        <v>317239</v>
      </c>
      <c r="G46" s="46">
        <f t="shared" si="4"/>
        <v>-1.1548121251889179E-3</v>
      </c>
      <c r="H46" s="162">
        <v>316461.59999999998</v>
      </c>
      <c r="I46" s="78">
        <f t="shared" si="5"/>
        <v>2.456538170823959E-3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986107.5625</v>
      </c>
      <c r="F47" s="162">
        <v>955080.75</v>
      </c>
      <c r="G47" s="46">
        <f t="shared" si="4"/>
        <v>-3.1463923084962653E-2</v>
      </c>
      <c r="H47" s="162">
        <v>996695.14285714284</v>
      </c>
      <c r="I47" s="78">
        <f t="shared" si="5"/>
        <v>-4.1752378503471313E-2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1295771.78125</v>
      </c>
      <c r="F48" s="162">
        <v>1342696.875</v>
      </c>
      <c r="G48" s="46">
        <f t="shared" si="4"/>
        <v>3.6214011162314777E-2</v>
      </c>
      <c r="H48" s="162">
        <v>1342696.875</v>
      </c>
      <c r="I48" s="78">
        <f t="shared" si="5"/>
        <v>0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141834.25</v>
      </c>
      <c r="F49" s="162">
        <v>166169.25</v>
      </c>
      <c r="G49" s="46">
        <f t="shared" si="4"/>
        <v>0.17157350921938813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1740292.125</v>
      </c>
      <c r="F50" s="162">
        <v>1672008</v>
      </c>
      <c r="G50" s="53">
        <f t="shared" si="4"/>
        <v>-3.9237162553959155E-2</v>
      </c>
      <c r="H50" s="162">
        <v>1672008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146993.375</v>
      </c>
      <c r="F52" s="159">
        <v>155480.00000000003</v>
      </c>
      <c r="G52" s="161">
        <f t="shared" ref="G52:G60" si="6">(F52-E52)/E52</f>
        <v>5.7734744848194887E-2</v>
      </c>
      <c r="H52" s="159">
        <v>154732.5</v>
      </c>
      <c r="I52" s="109">
        <f t="shared" ref="I52:I60" si="7">(F52-H52)/H52</f>
        <v>4.8309178743963233E-3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194050</v>
      </c>
      <c r="F53" s="162">
        <v>209673.75</v>
      </c>
      <c r="G53" s="164">
        <f t="shared" si="6"/>
        <v>8.0514042772481323E-2</v>
      </c>
      <c r="H53" s="162">
        <v>209673.75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219316.5</v>
      </c>
      <c r="F55" s="162">
        <v>187473</v>
      </c>
      <c r="G55" s="164">
        <f t="shared" si="6"/>
        <v>-0.14519427402862986</v>
      </c>
      <c r="H55" s="162">
        <v>185140.8</v>
      </c>
      <c r="I55" s="78">
        <f t="shared" si="7"/>
        <v>1.2596899224806266E-2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102537.3125</v>
      </c>
      <c r="F56" s="162">
        <v>108537</v>
      </c>
      <c r="G56" s="169">
        <f t="shared" si="6"/>
        <v>5.8512236704077847E-2</v>
      </c>
      <c r="H56" s="162">
        <v>108537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105128.4</v>
      </c>
      <c r="F57" s="165">
        <v>171102.75</v>
      </c>
      <c r="G57" s="167">
        <f t="shared" si="6"/>
        <v>0.62755972696245743</v>
      </c>
      <c r="H57" s="165">
        <v>171102.75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186407.8125</v>
      </c>
      <c r="F58" s="168">
        <v>210795</v>
      </c>
      <c r="G58" s="42">
        <f t="shared" si="6"/>
        <v>0.13082706766917293</v>
      </c>
      <c r="H58" s="168">
        <v>211333.2</v>
      </c>
      <c r="I58" s="42">
        <f t="shared" si="7"/>
        <v>-2.5466893039049784E-3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183123.67499999999</v>
      </c>
      <c r="F59" s="162">
        <v>211820.14285714287</v>
      </c>
      <c r="G59" s="46">
        <f t="shared" si="6"/>
        <v>0.1567053951770184</v>
      </c>
      <c r="H59" s="162">
        <v>210538.71428571429</v>
      </c>
      <c r="I59" s="42">
        <f t="shared" si="7"/>
        <v>6.0864272671941966E-3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947531</v>
      </c>
      <c r="F60" s="162">
        <v>1377792</v>
      </c>
      <c r="G60" s="48">
        <f t="shared" si="6"/>
        <v>0.45408646260650048</v>
      </c>
      <c r="H60" s="162">
        <v>1319188</v>
      </c>
      <c r="I60" s="48">
        <f t="shared" si="7"/>
        <v>4.4424297370806894E-2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418876.57500000001</v>
      </c>
      <c r="F62" s="162">
        <v>500526</v>
      </c>
      <c r="G62" s="43">
        <f t="shared" ref="G62:G67" si="8">(F62-E62)/E62</f>
        <v>0.19492478184056958</v>
      </c>
      <c r="H62" s="162">
        <v>491171.57142857142</v>
      </c>
      <c r="I62" s="42">
        <f t="shared" ref="I62:I67" si="9">(F62-H62)/H62</f>
        <v>1.9045134359509538E-2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2894320</v>
      </c>
      <c r="F63" s="162">
        <v>3145779</v>
      </c>
      <c r="G63" s="46">
        <f t="shared" si="8"/>
        <v>8.6880165289256198E-2</v>
      </c>
      <c r="H63" s="162">
        <v>3147931.8</v>
      </c>
      <c r="I63" s="42">
        <f t="shared" si="9"/>
        <v>-6.8387758591206263E-4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853467.46875</v>
      </c>
      <c r="F64" s="162">
        <v>820256.66666666663</v>
      </c>
      <c r="G64" s="46">
        <f t="shared" si="8"/>
        <v>-3.891279199191313E-2</v>
      </c>
      <c r="H64" s="162">
        <v>820256.66666666663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586339</v>
      </c>
      <c r="G65" s="46">
        <f t="shared" si="8"/>
        <v>-2.4135357053993532E-2</v>
      </c>
      <c r="H65" s="162">
        <v>586339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296010</v>
      </c>
      <c r="F66" s="162">
        <v>289602.85714285716</v>
      </c>
      <c r="G66" s="46">
        <f t="shared" si="8"/>
        <v>-2.1645021645021589E-2</v>
      </c>
      <c r="H66" s="162">
        <v>278518.5</v>
      </c>
      <c r="I66" s="78">
        <f t="shared" si="9"/>
        <v>3.9797561536692033E-2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222662.95138888891</v>
      </c>
      <c r="F67" s="162">
        <v>223993.71428571429</v>
      </c>
      <c r="G67" s="48">
        <f t="shared" si="8"/>
        <v>5.9765797970635862E-3</v>
      </c>
      <c r="H67" s="162">
        <v>214719.375</v>
      </c>
      <c r="I67" s="79">
        <f t="shared" si="9"/>
        <v>4.3192838493099607E-2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311193.46666666662</v>
      </c>
      <c r="F69" s="168">
        <v>313053</v>
      </c>
      <c r="G69" s="43">
        <f>(F69-E69)/E69</f>
        <v>5.9754896311021016E-3</v>
      </c>
      <c r="H69" s="168">
        <v>313053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210077.4</v>
      </c>
      <c r="F70" s="162">
        <v>208744.71428571429</v>
      </c>
      <c r="G70" s="46">
        <f>(F70-E70)/E70</f>
        <v>-6.343784311333367E-3</v>
      </c>
      <c r="H70" s="162">
        <v>207719.57142857145</v>
      </c>
      <c r="I70" s="42">
        <f>(F70-H70)/H70</f>
        <v>4.9352251696482847E-3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97885.125</v>
      </c>
      <c r="F71" s="162">
        <v>98072</v>
      </c>
      <c r="G71" s="46">
        <f>(F71-E71)/E71</f>
        <v>1.9091256204658267E-3</v>
      </c>
      <c r="H71" s="162">
        <v>97623.5</v>
      </c>
      <c r="I71" s="42">
        <f>(F71-H71)/H71</f>
        <v>4.5941807044410417E-3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133274.04166666666</v>
      </c>
      <c r="F72" s="162">
        <v>149350.5</v>
      </c>
      <c r="G72" s="46">
        <f>(F72-E72)/E72</f>
        <v>0.12062707885412803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130603.2</v>
      </c>
      <c r="F73" s="171">
        <v>133204.5</v>
      </c>
      <c r="G73" s="46">
        <f>(F73-E73)/E73</f>
        <v>1.991758241758244E-2</v>
      </c>
      <c r="H73" s="171">
        <v>132307.5</v>
      </c>
      <c r="I73" s="55">
        <f>(F73-H73)/H73</f>
        <v>6.7796610169491523E-3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70590.69642857142</v>
      </c>
      <c r="F75" s="159">
        <v>70606.71428571429</v>
      </c>
      <c r="G75" s="42">
        <f t="shared" ref="G75:G81" si="10">(F75-E75)/E75</f>
        <v>2.2691173133668682E-4</v>
      </c>
      <c r="H75" s="159">
        <v>70414.5</v>
      </c>
      <c r="I75" s="43">
        <f t="shared" ref="I75:I81" si="11">(F75-H75)/H75</f>
        <v>2.7297543221110692E-3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104202.33333333333</v>
      </c>
      <c r="F76" s="162">
        <v>90036.375</v>
      </c>
      <c r="G76" s="46">
        <f t="shared" si="10"/>
        <v>-0.1359466518664009</v>
      </c>
      <c r="H76" s="162">
        <v>90092.4375</v>
      </c>
      <c r="I76" s="42">
        <f t="shared" si="11"/>
        <v>-6.222775357809583E-4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48502.071428571428</v>
      </c>
      <c r="F77" s="162">
        <v>57408</v>
      </c>
      <c r="G77" s="46">
        <f t="shared" si="10"/>
        <v>0.18361955085865261</v>
      </c>
      <c r="H77" s="162">
        <v>56895.428571428572</v>
      </c>
      <c r="I77" s="42">
        <f t="shared" si="11"/>
        <v>9.0090090090089898E-3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92541.333333333328</v>
      </c>
      <c r="F78" s="162">
        <v>91045.5</v>
      </c>
      <c r="G78" s="46">
        <f t="shared" si="10"/>
        <v>-1.6163948361813049E-2</v>
      </c>
      <c r="H78" s="162">
        <v>90933.375</v>
      </c>
      <c r="I78" s="42">
        <f t="shared" si="11"/>
        <v>1.2330456226880395E-3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131820.93055555556</v>
      </c>
      <c r="F79" s="162">
        <v>143520</v>
      </c>
      <c r="G79" s="46">
        <f t="shared" si="10"/>
        <v>8.8749710650190702E-2</v>
      </c>
      <c r="H79" s="162">
        <v>143520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577967</v>
      </c>
      <c r="G80" s="46">
        <f t="shared" si="10"/>
        <v>-1.0335917312661498E-3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211657.73958333331</v>
      </c>
      <c r="F81" s="165">
        <v>295910.33333333331</v>
      </c>
      <c r="G81" s="48">
        <f t="shared" si="10"/>
        <v>0.39806053828156046</v>
      </c>
      <c r="H81" s="165">
        <v>300993.33333333331</v>
      </c>
      <c r="I81" s="53">
        <f t="shared" si="11"/>
        <v>-1.6887417218543047E-2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203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5" t="s">
        <v>3</v>
      </c>
      <c r="B12" s="211"/>
      <c r="C12" s="213" t="s">
        <v>0</v>
      </c>
      <c r="D12" s="207" t="s">
        <v>23</v>
      </c>
      <c r="E12" s="207" t="s">
        <v>219</v>
      </c>
      <c r="F12" s="215" t="s">
        <v>226</v>
      </c>
      <c r="G12" s="207" t="s">
        <v>197</v>
      </c>
      <c r="H12" s="215" t="s">
        <v>221</v>
      </c>
      <c r="I12" s="207" t="s">
        <v>187</v>
      </c>
    </row>
    <row r="13" spans="1:9" ht="30.75" customHeight="1" thickBot="1">
      <c r="A13" s="206"/>
      <c r="B13" s="212"/>
      <c r="C13" s="214"/>
      <c r="D13" s="208"/>
      <c r="E13" s="208"/>
      <c r="F13" s="216"/>
      <c r="G13" s="208"/>
      <c r="H13" s="216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66759.024999999994</v>
      </c>
      <c r="F15" s="168">
        <v>45500</v>
      </c>
      <c r="G15" s="42">
        <f>(F15-E15)/E15</f>
        <v>-0.31844421035208342</v>
      </c>
      <c r="H15" s="168">
        <v>45900</v>
      </c>
      <c r="I15" s="111">
        <f>(F15-H15)/H15</f>
        <v>-8.7145969498910684E-3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62539.863888888889</v>
      </c>
      <c r="F16" s="162">
        <v>60833.2</v>
      </c>
      <c r="G16" s="46">
        <f t="shared" ref="G16:G39" si="0">(F16-E16)/E16</f>
        <v>-2.7289216553477429E-2</v>
      </c>
      <c r="H16" s="162">
        <v>54166.6</v>
      </c>
      <c r="I16" s="46">
        <f>(F16-H16)/H16</f>
        <v>0.12307584378565387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65478.224999999999</v>
      </c>
      <c r="F17" s="162">
        <v>63000</v>
      </c>
      <c r="G17" s="46">
        <f t="shared" si="0"/>
        <v>-3.7848078502433422E-2</v>
      </c>
      <c r="H17" s="162">
        <v>58833.2</v>
      </c>
      <c r="I17" s="46">
        <f t="shared" ref="I17:I29" si="1">(F17-H17)/H17</f>
        <v>7.0823956541544622E-2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34134.9</v>
      </c>
      <c r="F18" s="162">
        <v>41266.6</v>
      </c>
      <c r="G18" s="46">
        <f t="shared" si="0"/>
        <v>0.20892693401767684</v>
      </c>
      <c r="H18" s="162">
        <v>40333.199999999997</v>
      </c>
      <c r="I18" s="46">
        <f t="shared" si="1"/>
        <v>2.3142225263554628E-2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110428.48482142857</v>
      </c>
      <c r="F19" s="162">
        <v>106500</v>
      </c>
      <c r="G19" s="46">
        <f t="shared" si="0"/>
        <v>-3.5574922790811071E-2</v>
      </c>
      <c r="H19" s="162">
        <v>100500</v>
      </c>
      <c r="I19" s="46">
        <f t="shared" si="1"/>
        <v>5.9701492537313432E-2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57149.75</v>
      </c>
      <c r="F20" s="162">
        <v>48766.6</v>
      </c>
      <c r="G20" s="46">
        <f t="shared" si="0"/>
        <v>-0.14668743082865632</v>
      </c>
      <c r="H20" s="162">
        <v>61000</v>
      </c>
      <c r="I20" s="46">
        <f t="shared" si="1"/>
        <v>-0.20054754098360658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76630.416666666672</v>
      </c>
      <c r="F21" s="162">
        <v>68000</v>
      </c>
      <c r="G21" s="46">
        <f t="shared" si="0"/>
        <v>-0.1126239036935943</v>
      </c>
      <c r="H21" s="162">
        <v>59666.6</v>
      </c>
      <c r="I21" s="46">
        <f t="shared" si="1"/>
        <v>0.13966607783919313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22559.447222222225</v>
      </c>
      <c r="F22" s="162">
        <v>22500</v>
      </c>
      <c r="G22" s="46">
        <f t="shared" si="0"/>
        <v>-2.635136474605912E-3</v>
      </c>
      <c r="H22" s="162">
        <v>19000</v>
      </c>
      <c r="I22" s="46">
        <f t="shared" si="1"/>
        <v>0.18421052631578946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29834.329861111109</v>
      </c>
      <c r="F23" s="162">
        <v>27000</v>
      </c>
      <c r="G23" s="46">
        <f t="shared" si="0"/>
        <v>-9.5002296827375474E-2</v>
      </c>
      <c r="H23" s="162">
        <v>24000</v>
      </c>
      <c r="I23" s="46">
        <f t="shared" si="1"/>
        <v>0.125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29817.246527777777</v>
      </c>
      <c r="F24" s="162">
        <v>25000</v>
      </c>
      <c r="G24" s="46">
        <f t="shared" si="0"/>
        <v>-0.16155906694100763</v>
      </c>
      <c r="H24" s="162">
        <v>22000</v>
      </c>
      <c r="I24" s="46">
        <f t="shared" si="1"/>
        <v>0.13636363636363635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29162.013194444444</v>
      </c>
      <c r="F25" s="162">
        <v>25500</v>
      </c>
      <c r="G25" s="46">
        <f t="shared" si="0"/>
        <v>-0.12557477325132277</v>
      </c>
      <c r="H25" s="162">
        <v>22666.6</v>
      </c>
      <c r="I25" s="46">
        <f t="shared" si="1"/>
        <v>0.12500330883326136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65217.59375</v>
      </c>
      <c r="F26" s="162">
        <v>53833.2</v>
      </c>
      <c r="G26" s="46">
        <f t="shared" si="0"/>
        <v>-0.17456016230282956</v>
      </c>
      <c r="H26" s="162">
        <v>57000</v>
      </c>
      <c r="I26" s="46">
        <f t="shared" si="1"/>
        <v>-5.5557894736842153E-2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30176.261111111111</v>
      </c>
      <c r="F27" s="162">
        <v>25000</v>
      </c>
      <c r="G27" s="46">
        <f t="shared" si="0"/>
        <v>-0.17153421002196906</v>
      </c>
      <c r="H27" s="162">
        <v>21633.200000000001</v>
      </c>
      <c r="I27" s="46">
        <f t="shared" si="1"/>
        <v>0.15563115951408016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46551.947222222225</v>
      </c>
      <c r="F28" s="162">
        <v>43833.2</v>
      </c>
      <c r="G28" s="46">
        <f t="shared" si="0"/>
        <v>-5.8402438231937068E-2</v>
      </c>
      <c r="H28" s="162">
        <v>45500</v>
      </c>
      <c r="I28" s="46">
        <f t="shared" si="1"/>
        <v>-3.6632967032967097E-2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118980.81666666665</v>
      </c>
      <c r="F29" s="162">
        <v>80700</v>
      </c>
      <c r="G29" s="46">
        <f t="shared" si="0"/>
        <v>-0.32173940084739144</v>
      </c>
      <c r="H29" s="162">
        <v>90000</v>
      </c>
      <c r="I29" s="46">
        <f t="shared" si="1"/>
        <v>-0.10333333333333333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68172.797222222231</v>
      </c>
      <c r="F30" s="165">
        <v>47000</v>
      </c>
      <c r="G30" s="48">
        <f t="shared" si="0"/>
        <v>-0.31057545069194481</v>
      </c>
      <c r="H30" s="165">
        <v>44500</v>
      </c>
      <c r="I30" s="48">
        <f>(F30-H30)/H30</f>
        <v>5.6179775280898875E-2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156110.875</v>
      </c>
      <c r="F32" s="168">
        <v>185500</v>
      </c>
      <c r="G32" s="42">
        <f t="shared" si="0"/>
        <v>0.18825802494541138</v>
      </c>
      <c r="H32" s="168">
        <v>187000</v>
      </c>
      <c r="I32" s="43">
        <f>(F32-H32)/H32</f>
        <v>-8.0213903743315516E-3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185500</v>
      </c>
      <c r="G33" s="46">
        <f t="shared" si="0"/>
        <v>0.1901004175295698</v>
      </c>
      <c r="H33" s="162">
        <v>188000</v>
      </c>
      <c r="I33" s="46">
        <f>(F33-H33)/H33</f>
        <v>-1.3297872340425532E-2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82917.32142857142</v>
      </c>
      <c r="F34" s="162">
        <v>107000</v>
      </c>
      <c r="G34" s="46">
        <f>(F34-E34)/E34</f>
        <v>0.2904420711681388</v>
      </c>
      <c r="H34" s="162">
        <v>91000</v>
      </c>
      <c r="I34" s="46">
        <f>(F34-H34)/H34</f>
        <v>0.17582417582417584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79000</v>
      </c>
      <c r="G35" s="46">
        <f t="shared" si="0"/>
        <v>0.13771377137713772</v>
      </c>
      <c r="H35" s="162">
        <v>86500</v>
      </c>
      <c r="I35" s="46">
        <f>(F35-H35)/H35</f>
        <v>-8.6705202312138727E-2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86832</v>
      </c>
      <c r="G36" s="52">
        <f t="shared" si="0"/>
        <v>0.35481251226273675</v>
      </c>
      <c r="H36" s="162">
        <v>64333.2</v>
      </c>
      <c r="I36" s="46">
        <f>(F36-H36)/H36</f>
        <v>0.34972300460726352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1911006.5</v>
      </c>
      <c r="F38" s="189">
        <v>1789483.8</v>
      </c>
      <c r="G38" s="161">
        <f t="shared" si="0"/>
        <v>-6.3590940166870155E-2</v>
      </c>
      <c r="H38" s="189">
        <v>1806137.2</v>
      </c>
      <c r="I38" s="161">
        <f>(F38-H38)/H38</f>
        <v>-9.2204512481111108E-3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1012639.175</v>
      </c>
      <c r="F39" s="135">
        <v>1201493.6000000001</v>
      </c>
      <c r="G39" s="167">
        <f t="shared" si="0"/>
        <v>0.18649725357504565</v>
      </c>
      <c r="H39" s="135">
        <v>1158833.6000000001</v>
      </c>
      <c r="I39" s="167">
        <f>(F39-H39)/H39</f>
        <v>3.681287805255215E-2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204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227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5" t="s">
        <v>3</v>
      </c>
      <c r="B12" s="211"/>
      <c r="C12" s="213" t="s">
        <v>0</v>
      </c>
      <c r="D12" s="207" t="s">
        <v>228</v>
      </c>
      <c r="E12" s="215" t="s">
        <v>226</v>
      </c>
      <c r="F12" s="222" t="s">
        <v>186</v>
      </c>
      <c r="G12" s="207" t="s">
        <v>219</v>
      </c>
      <c r="H12" s="224" t="s">
        <v>229</v>
      </c>
      <c r="I12" s="220" t="s">
        <v>196</v>
      </c>
    </row>
    <row r="13" spans="1:9" ht="39.75" customHeight="1" thickBot="1">
      <c r="A13" s="206"/>
      <c r="B13" s="212"/>
      <c r="C13" s="214"/>
      <c r="D13" s="208"/>
      <c r="E13" s="216"/>
      <c r="F13" s="223"/>
      <c r="G13" s="208"/>
      <c r="H13" s="225"/>
      <c r="I13" s="221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77666.444444444438</v>
      </c>
      <c r="E15" s="190">
        <v>45500</v>
      </c>
      <c r="F15" s="62">
        <f t="shared" ref="F15:F30" si="0">D15-E15</f>
        <v>32166.444444444438</v>
      </c>
      <c r="G15" s="159">
        <v>66759.024999999994</v>
      </c>
      <c r="H15" s="124">
        <f>AVERAGE(D15:E15)</f>
        <v>61583.222222222219</v>
      </c>
      <c r="I15" s="64">
        <f t="shared" ref="I15:I30" si="1">(H15-G15)/G15</f>
        <v>-7.7529634049894755E-2</v>
      </c>
    </row>
    <row r="16" spans="1:9" ht="16.5" customHeight="1">
      <c r="A16" s="122"/>
      <c r="B16" s="155" t="s">
        <v>5</v>
      </c>
      <c r="C16" s="142" t="s">
        <v>164</v>
      </c>
      <c r="D16" s="134">
        <v>89887.555555555562</v>
      </c>
      <c r="E16" s="134">
        <v>60833.2</v>
      </c>
      <c r="F16" s="65">
        <f t="shared" si="0"/>
        <v>29054.355555555565</v>
      </c>
      <c r="G16" s="162">
        <v>62539.863888888889</v>
      </c>
      <c r="H16" s="173">
        <f t="shared" ref="H16:H30" si="2">AVERAGE(D16:E16)</f>
        <v>75360.377777777787</v>
      </c>
      <c r="I16" s="66">
        <f t="shared" si="1"/>
        <v>0.20499747028017834</v>
      </c>
    </row>
    <row r="17" spans="1:9" ht="16.5">
      <c r="A17" s="122"/>
      <c r="B17" s="155" t="s">
        <v>6</v>
      </c>
      <c r="C17" s="142" t="s">
        <v>165</v>
      </c>
      <c r="D17" s="134">
        <v>90998.8</v>
      </c>
      <c r="E17" s="134">
        <v>63000</v>
      </c>
      <c r="F17" s="65">
        <f t="shared" si="0"/>
        <v>27998.800000000003</v>
      </c>
      <c r="G17" s="162">
        <v>65478.224999999999</v>
      </c>
      <c r="H17" s="173">
        <f t="shared" si="2"/>
        <v>76999.399999999994</v>
      </c>
      <c r="I17" s="66">
        <f t="shared" si="1"/>
        <v>0.17595429625650352</v>
      </c>
    </row>
    <row r="18" spans="1:9" ht="16.5">
      <c r="A18" s="122"/>
      <c r="B18" s="155" t="s">
        <v>7</v>
      </c>
      <c r="C18" s="142" t="s">
        <v>166</v>
      </c>
      <c r="D18" s="134">
        <v>47898.8</v>
      </c>
      <c r="E18" s="134">
        <v>41266.6</v>
      </c>
      <c r="F18" s="65">
        <f t="shared" si="0"/>
        <v>6632.2000000000044</v>
      </c>
      <c r="G18" s="162">
        <v>34134.9</v>
      </c>
      <c r="H18" s="173">
        <f t="shared" si="2"/>
        <v>44582.7</v>
      </c>
      <c r="I18" s="66">
        <f t="shared" si="1"/>
        <v>0.30607384231387802</v>
      </c>
    </row>
    <row r="19" spans="1:9" ht="16.5">
      <c r="A19" s="122"/>
      <c r="B19" s="155" t="s">
        <v>8</v>
      </c>
      <c r="C19" s="142" t="s">
        <v>167</v>
      </c>
      <c r="D19" s="134">
        <v>161873.5</v>
      </c>
      <c r="E19" s="134">
        <v>106500</v>
      </c>
      <c r="F19" s="65">
        <f t="shared" si="0"/>
        <v>55373.5</v>
      </c>
      <c r="G19" s="162">
        <v>110428.48482142857</v>
      </c>
      <c r="H19" s="173">
        <f t="shared" si="2"/>
        <v>134186.75</v>
      </c>
      <c r="I19" s="66">
        <f t="shared" si="1"/>
        <v>0.21514616647136275</v>
      </c>
    </row>
    <row r="20" spans="1:9" ht="16.5">
      <c r="A20" s="122"/>
      <c r="B20" s="155" t="s">
        <v>9</v>
      </c>
      <c r="C20" s="142" t="s">
        <v>168</v>
      </c>
      <c r="D20" s="134">
        <v>83498.8</v>
      </c>
      <c r="E20" s="134">
        <v>48766.6</v>
      </c>
      <c r="F20" s="65">
        <f t="shared" si="0"/>
        <v>34732.200000000004</v>
      </c>
      <c r="G20" s="162">
        <v>57149.75</v>
      </c>
      <c r="H20" s="173">
        <f t="shared" si="2"/>
        <v>66132.7</v>
      </c>
      <c r="I20" s="66">
        <f t="shared" si="1"/>
        <v>0.1571826648410535</v>
      </c>
    </row>
    <row r="21" spans="1:9" ht="16.5">
      <c r="A21" s="122"/>
      <c r="B21" s="155" t="s">
        <v>10</v>
      </c>
      <c r="C21" s="142" t="s">
        <v>169</v>
      </c>
      <c r="D21" s="134">
        <v>108498.8</v>
      </c>
      <c r="E21" s="134">
        <v>68000</v>
      </c>
      <c r="F21" s="65">
        <f t="shared" si="0"/>
        <v>40498.800000000003</v>
      </c>
      <c r="G21" s="162">
        <v>76630.416666666672</v>
      </c>
      <c r="H21" s="173">
        <f t="shared" si="2"/>
        <v>88249.4</v>
      </c>
      <c r="I21" s="66">
        <f t="shared" si="1"/>
        <v>0.15162364813797813</v>
      </c>
    </row>
    <row r="22" spans="1:9" ht="16.5">
      <c r="A22" s="122"/>
      <c r="B22" s="155" t="s">
        <v>11</v>
      </c>
      <c r="C22" s="142" t="s">
        <v>170</v>
      </c>
      <c r="D22" s="134">
        <v>32398.799999999999</v>
      </c>
      <c r="E22" s="134">
        <v>22500</v>
      </c>
      <c r="F22" s="65">
        <f t="shared" si="0"/>
        <v>9898.7999999999993</v>
      </c>
      <c r="G22" s="162">
        <v>22559.447222222225</v>
      </c>
      <c r="H22" s="173">
        <f t="shared" si="2"/>
        <v>27449.4</v>
      </c>
      <c r="I22" s="66">
        <f t="shared" si="1"/>
        <v>0.21675853710462017</v>
      </c>
    </row>
    <row r="23" spans="1:9" ht="16.5">
      <c r="A23" s="122"/>
      <c r="B23" s="155" t="s">
        <v>12</v>
      </c>
      <c r="C23" s="142" t="s">
        <v>171</v>
      </c>
      <c r="D23" s="134">
        <v>37109.777777777781</v>
      </c>
      <c r="E23" s="134">
        <v>27000</v>
      </c>
      <c r="F23" s="65">
        <f t="shared" si="0"/>
        <v>10109.777777777781</v>
      </c>
      <c r="G23" s="162">
        <v>29834.329861111109</v>
      </c>
      <c r="H23" s="173">
        <f t="shared" si="2"/>
        <v>32054.888888888891</v>
      </c>
      <c r="I23" s="66">
        <f t="shared" si="1"/>
        <v>7.4429659996226957E-2</v>
      </c>
    </row>
    <row r="24" spans="1:9" ht="16.5">
      <c r="A24" s="122"/>
      <c r="B24" s="155" t="s">
        <v>13</v>
      </c>
      <c r="C24" s="142" t="s">
        <v>172</v>
      </c>
      <c r="D24" s="134">
        <v>37665.333333333336</v>
      </c>
      <c r="E24" s="134">
        <v>25000</v>
      </c>
      <c r="F24" s="65">
        <f t="shared" si="0"/>
        <v>12665.333333333336</v>
      </c>
      <c r="G24" s="162">
        <v>29817.246527777777</v>
      </c>
      <c r="H24" s="173">
        <f t="shared" si="2"/>
        <v>31332.666666666668</v>
      </c>
      <c r="I24" s="66">
        <f t="shared" si="1"/>
        <v>5.0823611009055567E-2</v>
      </c>
    </row>
    <row r="25" spans="1:9" ht="16.5">
      <c r="A25" s="122"/>
      <c r="B25" s="155" t="s">
        <v>14</v>
      </c>
      <c r="C25" s="142" t="s">
        <v>173</v>
      </c>
      <c r="D25" s="134">
        <v>36898.800000000003</v>
      </c>
      <c r="E25" s="134">
        <v>25500</v>
      </c>
      <c r="F25" s="65">
        <f t="shared" si="0"/>
        <v>11398.800000000003</v>
      </c>
      <c r="G25" s="162">
        <v>29162.013194444444</v>
      </c>
      <c r="H25" s="173">
        <f t="shared" si="2"/>
        <v>31199.4</v>
      </c>
      <c r="I25" s="66">
        <f t="shared" si="1"/>
        <v>6.9864408604811051E-2</v>
      </c>
    </row>
    <row r="26" spans="1:9" ht="16.5">
      <c r="A26" s="122"/>
      <c r="B26" s="155" t="s">
        <v>15</v>
      </c>
      <c r="C26" s="142" t="s">
        <v>174</v>
      </c>
      <c r="D26" s="134">
        <v>86998.8</v>
      </c>
      <c r="E26" s="134">
        <v>53833.2</v>
      </c>
      <c r="F26" s="65">
        <f t="shared" si="0"/>
        <v>33165.600000000006</v>
      </c>
      <c r="G26" s="162">
        <v>65217.59375</v>
      </c>
      <c r="H26" s="173">
        <f t="shared" si="2"/>
        <v>70416</v>
      </c>
      <c r="I26" s="66">
        <f t="shared" si="1"/>
        <v>7.9708648404403906E-2</v>
      </c>
    </row>
    <row r="27" spans="1:9" ht="16.5">
      <c r="A27" s="122"/>
      <c r="B27" s="155" t="s">
        <v>16</v>
      </c>
      <c r="C27" s="142" t="s">
        <v>175</v>
      </c>
      <c r="D27" s="134">
        <v>38220.888888888891</v>
      </c>
      <c r="E27" s="134">
        <v>25000</v>
      </c>
      <c r="F27" s="65">
        <f t="shared" si="0"/>
        <v>13220.888888888891</v>
      </c>
      <c r="G27" s="162">
        <v>30176.261111111111</v>
      </c>
      <c r="H27" s="173">
        <f t="shared" si="2"/>
        <v>31610.444444444445</v>
      </c>
      <c r="I27" s="66">
        <f t="shared" si="1"/>
        <v>4.7526873128933056E-2</v>
      </c>
    </row>
    <row r="28" spans="1:9" ht="16.5">
      <c r="A28" s="122"/>
      <c r="B28" s="155" t="s">
        <v>17</v>
      </c>
      <c r="C28" s="142" t="s">
        <v>176</v>
      </c>
      <c r="D28" s="134">
        <v>45498.8</v>
      </c>
      <c r="E28" s="134">
        <v>43833.2</v>
      </c>
      <c r="F28" s="65">
        <f t="shared" si="0"/>
        <v>1665.6000000000058</v>
      </c>
      <c r="G28" s="162">
        <v>46551.947222222225</v>
      </c>
      <c r="H28" s="173">
        <f t="shared" si="2"/>
        <v>44666</v>
      </c>
      <c r="I28" s="66">
        <f t="shared" si="1"/>
        <v>-4.05127461848028E-2</v>
      </c>
    </row>
    <row r="29" spans="1:9" ht="16.5">
      <c r="A29" s="122"/>
      <c r="B29" s="155" t="s">
        <v>18</v>
      </c>
      <c r="C29" s="142" t="s">
        <v>177</v>
      </c>
      <c r="D29" s="134">
        <v>124333.33333333333</v>
      </c>
      <c r="E29" s="134">
        <v>80700</v>
      </c>
      <c r="F29" s="65">
        <f t="shared" si="0"/>
        <v>43633.333333333328</v>
      </c>
      <c r="G29" s="162">
        <v>118980.81666666665</v>
      </c>
      <c r="H29" s="173">
        <f t="shared" si="2"/>
        <v>102516.66666666666</v>
      </c>
      <c r="I29" s="66">
        <f t="shared" si="1"/>
        <v>-0.13837650859403242</v>
      </c>
    </row>
    <row r="30" spans="1:9" ht="17.25" thickBot="1">
      <c r="A30" s="36"/>
      <c r="B30" s="156" t="s">
        <v>19</v>
      </c>
      <c r="C30" s="143" t="s">
        <v>178</v>
      </c>
      <c r="D30" s="191">
        <v>50398.8</v>
      </c>
      <c r="E30" s="136">
        <v>47000</v>
      </c>
      <c r="F30" s="68">
        <f t="shared" si="0"/>
        <v>3398.8000000000029</v>
      </c>
      <c r="G30" s="165">
        <v>68172.797222222231</v>
      </c>
      <c r="H30" s="93">
        <f t="shared" si="2"/>
        <v>48699.4</v>
      </c>
      <c r="I30" s="69">
        <f t="shared" si="1"/>
        <v>-0.28564761922185733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296873.5</v>
      </c>
      <c r="E32" s="125">
        <v>185500</v>
      </c>
      <c r="F32" s="62">
        <f>D32-E32</f>
        <v>111373.5</v>
      </c>
      <c r="G32" s="168">
        <v>156110.875</v>
      </c>
      <c r="H32" s="63">
        <f>AVERAGE(D32:E32)</f>
        <v>241186.75</v>
      </c>
      <c r="I32" s="72">
        <f>(H32-G32)/G32</f>
        <v>0.54497084203775037</v>
      </c>
    </row>
    <row r="33" spans="1:9" ht="16.5">
      <c r="A33" s="35"/>
      <c r="B33" s="32" t="s">
        <v>27</v>
      </c>
      <c r="C33" s="15" t="s">
        <v>180</v>
      </c>
      <c r="D33" s="45">
        <v>294998.5</v>
      </c>
      <c r="E33" s="125">
        <v>185500</v>
      </c>
      <c r="F33" s="73">
        <f>D33-E33</f>
        <v>109498.5</v>
      </c>
      <c r="G33" s="162">
        <v>155869.19999999998</v>
      </c>
      <c r="H33" s="63">
        <f>AVERAGE(D33:E33)</f>
        <v>240249.25</v>
      </c>
      <c r="I33" s="66">
        <f>(H33-G33)/G33</f>
        <v>0.54135165895507276</v>
      </c>
    </row>
    <row r="34" spans="1:9" ht="16.5">
      <c r="A34" s="35"/>
      <c r="B34" s="37" t="s">
        <v>28</v>
      </c>
      <c r="C34" s="15" t="s">
        <v>181</v>
      </c>
      <c r="D34" s="45">
        <v>147141.42857142858</v>
      </c>
      <c r="E34" s="125">
        <v>107000</v>
      </c>
      <c r="F34" s="65">
        <f>D34-E34</f>
        <v>40141.42857142858</v>
      </c>
      <c r="G34" s="162">
        <v>82917.32142857142</v>
      </c>
      <c r="H34" s="63">
        <f>AVERAGE(D34:E34)</f>
        <v>127070.71428571429</v>
      </c>
      <c r="I34" s="66">
        <f>(H34-G34)/G34</f>
        <v>0.53249902549226125</v>
      </c>
    </row>
    <row r="35" spans="1:9" ht="16.5">
      <c r="A35" s="35"/>
      <c r="B35" s="32" t="s">
        <v>29</v>
      </c>
      <c r="C35" s="15" t="s">
        <v>182</v>
      </c>
      <c r="D35" s="45">
        <v>176666.66666666666</v>
      </c>
      <c r="E35" s="125">
        <v>79000</v>
      </c>
      <c r="F35" s="73">
        <f>D35-E35</f>
        <v>97666.666666666657</v>
      </c>
      <c r="G35" s="162">
        <v>69437.5</v>
      </c>
      <c r="H35" s="63">
        <f>AVERAGE(D35:E35)</f>
        <v>127833.33333333333</v>
      </c>
      <c r="I35" s="66">
        <f>(H35-G35)/G35</f>
        <v>0.8409840984098409</v>
      </c>
    </row>
    <row r="36" spans="1:9" ht="17.25" thickBot="1">
      <c r="A36" s="36"/>
      <c r="B36" s="37" t="s">
        <v>30</v>
      </c>
      <c r="C36" s="15" t="s">
        <v>183</v>
      </c>
      <c r="D36" s="47">
        <v>122998.8</v>
      </c>
      <c r="E36" s="125">
        <v>86832</v>
      </c>
      <c r="F36" s="65">
        <f>D36-E36</f>
        <v>36166.800000000003</v>
      </c>
      <c r="G36" s="165">
        <v>64091.525000000001</v>
      </c>
      <c r="H36" s="63">
        <f>AVERAGE(D36:E36)</f>
        <v>104915.4</v>
      </c>
      <c r="I36" s="74">
        <f>(H36-G36)/G36</f>
        <v>0.63696214125034456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1881756.5</v>
      </c>
      <c r="E38" s="126">
        <v>1789483.8</v>
      </c>
      <c r="F38" s="62">
        <f>D38-E38</f>
        <v>92272.699999999953</v>
      </c>
      <c r="G38" s="162">
        <v>1911006.5</v>
      </c>
      <c r="H38" s="62">
        <f>AVERAGE(D38:E38)</f>
        <v>1835620.15</v>
      </c>
      <c r="I38" s="72">
        <f>(H38-G38)/G38</f>
        <v>-3.9448505277192986E-2</v>
      </c>
    </row>
    <row r="39" spans="1:9" ht="17.25" thickBot="1">
      <c r="A39" s="36"/>
      <c r="B39" s="34" t="s">
        <v>32</v>
      </c>
      <c r="C39" s="16" t="s">
        <v>185</v>
      </c>
      <c r="D39" s="54">
        <v>1025271</v>
      </c>
      <c r="E39" s="127">
        <v>1201493.6000000001</v>
      </c>
      <c r="F39" s="68">
        <f>D39-E39</f>
        <v>-176222.60000000009</v>
      </c>
      <c r="G39" s="162">
        <v>1012639.175</v>
      </c>
      <c r="H39" s="75">
        <f>AVERAGE(D39:E39)</f>
        <v>1113382.3</v>
      </c>
      <c r="I39" s="69">
        <f>(H39-G39)/G39</f>
        <v>9.9485707730001649E-2</v>
      </c>
    </row>
    <row r="40" spans="1:9" ht="15.75" customHeight="1" thickBot="1">
      <c r="A40" s="217"/>
      <c r="B40" s="218"/>
      <c r="C40" s="219"/>
      <c r="D40" s="77">
        <f>SUM(D15:D39)</f>
        <v>5095552.4285714291</v>
      </c>
      <c r="E40" s="77">
        <f>SUM(E15:E39)</f>
        <v>4419042.1999999993</v>
      </c>
      <c r="F40" s="77">
        <f>SUM(F15:F39)</f>
        <v>676510.22857142834</v>
      </c>
      <c r="G40" s="77">
        <f>SUM(G15:G39)</f>
        <v>4365665.2145833327</v>
      </c>
      <c r="H40" s="77">
        <f>AVERAGE(D40:E40)</f>
        <v>4757297.3142857142</v>
      </c>
      <c r="I40" s="69">
        <f>(H40-G40)/G40</f>
        <v>8.9707313880631509E-2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6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227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5" t="s">
        <v>3</v>
      </c>
      <c r="B13" s="211"/>
      <c r="C13" s="213" t="s">
        <v>0</v>
      </c>
      <c r="D13" s="207" t="s">
        <v>23</v>
      </c>
      <c r="E13" s="207" t="s">
        <v>219</v>
      </c>
      <c r="F13" s="224" t="s">
        <v>230</v>
      </c>
      <c r="G13" s="207" t="s">
        <v>197</v>
      </c>
      <c r="H13" s="224" t="s">
        <v>222</v>
      </c>
      <c r="I13" s="207" t="s">
        <v>187</v>
      </c>
    </row>
    <row r="14" spans="1:9" ht="33.75" customHeight="1" thickBot="1">
      <c r="A14" s="206"/>
      <c r="B14" s="212"/>
      <c r="C14" s="214"/>
      <c r="D14" s="227"/>
      <c r="E14" s="208"/>
      <c r="F14" s="225"/>
      <c r="G14" s="226"/>
      <c r="H14" s="225"/>
      <c r="I14" s="226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66759.024999999994</v>
      </c>
      <c r="F16" s="40">
        <v>61583.222222222219</v>
      </c>
      <c r="G16" s="21">
        <f t="shared" ref="G16:G31" si="0">(F16-E16)/E16</f>
        <v>-7.7529634049894755E-2</v>
      </c>
      <c r="H16" s="159">
        <v>65399.4</v>
      </c>
      <c r="I16" s="21">
        <f t="shared" ref="I16:I31" si="1">(F16-H16)/H16</f>
        <v>-5.8351877506181746E-2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62539.863888888889</v>
      </c>
      <c r="F17" s="44">
        <v>75360.377777777787</v>
      </c>
      <c r="G17" s="21">
        <f t="shared" si="0"/>
        <v>0.20499747028017834</v>
      </c>
      <c r="H17" s="162">
        <v>73138.188888888893</v>
      </c>
      <c r="I17" s="21">
        <f t="shared" si="1"/>
        <v>3.038342790063929E-2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65478.224999999999</v>
      </c>
      <c r="F18" s="44">
        <v>76999.399999999994</v>
      </c>
      <c r="G18" s="21">
        <f t="shared" si="0"/>
        <v>0.17595429625650352</v>
      </c>
      <c r="H18" s="162">
        <v>76166</v>
      </c>
      <c r="I18" s="21">
        <f t="shared" si="1"/>
        <v>1.0941890082188826E-2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34134.9</v>
      </c>
      <c r="F19" s="44">
        <v>44582.7</v>
      </c>
      <c r="G19" s="21">
        <f t="shared" si="0"/>
        <v>0.30607384231387802</v>
      </c>
      <c r="H19" s="162">
        <v>47866</v>
      </c>
      <c r="I19" s="21">
        <f t="shared" si="1"/>
        <v>-6.8593573726653631E-2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110428.48482142857</v>
      </c>
      <c r="F20" s="44">
        <v>134186.75</v>
      </c>
      <c r="G20" s="21">
        <f t="shared" si="0"/>
        <v>0.21514616647136275</v>
      </c>
      <c r="H20" s="162">
        <v>115607</v>
      </c>
      <c r="I20" s="21">
        <f t="shared" si="1"/>
        <v>0.16071474910688799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57149.75</v>
      </c>
      <c r="F21" s="44">
        <v>66132.7</v>
      </c>
      <c r="G21" s="21">
        <f t="shared" si="0"/>
        <v>0.1571826648410535</v>
      </c>
      <c r="H21" s="162">
        <v>72999.399999999994</v>
      </c>
      <c r="I21" s="21">
        <f t="shared" si="1"/>
        <v>-9.4065156699918051E-2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76630.416666666672</v>
      </c>
      <c r="F22" s="44">
        <v>88249.4</v>
      </c>
      <c r="G22" s="21">
        <f t="shared" si="0"/>
        <v>0.15162364813797813</v>
      </c>
      <c r="H22" s="162">
        <v>82332.7</v>
      </c>
      <c r="I22" s="21">
        <f t="shared" si="1"/>
        <v>7.1863305831097457E-2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22559.447222222225</v>
      </c>
      <c r="F23" s="162">
        <v>27449.4</v>
      </c>
      <c r="G23" s="21">
        <f t="shared" si="0"/>
        <v>0.21675853710462017</v>
      </c>
      <c r="H23" s="162">
        <v>26199.4</v>
      </c>
      <c r="I23" s="21">
        <f t="shared" si="1"/>
        <v>4.7711016282815634E-2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29834.329861111109</v>
      </c>
      <c r="F24" s="162">
        <v>32054.888888888891</v>
      </c>
      <c r="G24" s="21">
        <f t="shared" si="0"/>
        <v>7.4429659996226957E-2</v>
      </c>
      <c r="H24" s="162">
        <v>30277.111111111109</v>
      </c>
      <c r="I24" s="21">
        <f t="shared" si="1"/>
        <v>5.8716889179211397E-2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29817.246527777777</v>
      </c>
      <c r="F25" s="44">
        <v>31332.666666666668</v>
      </c>
      <c r="G25" s="21">
        <f t="shared" si="0"/>
        <v>5.0823611009055567E-2</v>
      </c>
      <c r="H25" s="162">
        <v>30666</v>
      </c>
      <c r="I25" s="21">
        <f t="shared" si="1"/>
        <v>2.1739603034848624E-2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29162.013194444444</v>
      </c>
      <c r="F26" s="162">
        <v>31199.4</v>
      </c>
      <c r="G26" s="21">
        <f t="shared" si="0"/>
        <v>6.9864408604811051E-2</v>
      </c>
      <c r="H26" s="162">
        <v>29532.7</v>
      </c>
      <c r="I26" s="21">
        <f t="shared" si="1"/>
        <v>5.643574749345643E-2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65217.59375</v>
      </c>
      <c r="F27" s="44">
        <v>70416</v>
      </c>
      <c r="G27" s="21">
        <f t="shared" si="0"/>
        <v>7.9708648404403906E-2</v>
      </c>
      <c r="H27" s="162">
        <v>72749.399999999994</v>
      </c>
      <c r="I27" s="21">
        <f t="shared" si="1"/>
        <v>-3.2074491336010938E-2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30176.261111111111</v>
      </c>
      <c r="F28" s="162">
        <v>31610.444444444445</v>
      </c>
      <c r="G28" s="21">
        <f t="shared" si="0"/>
        <v>4.7526873128933056E-2</v>
      </c>
      <c r="H28" s="162">
        <v>30760.37777777778</v>
      </c>
      <c r="I28" s="21">
        <f t="shared" si="1"/>
        <v>2.7635117904201402E-2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46551.947222222225</v>
      </c>
      <c r="F29" s="44">
        <v>44666</v>
      </c>
      <c r="G29" s="21">
        <f t="shared" si="0"/>
        <v>-4.05127461848028E-2</v>
      </c>
      <c r="H29" s="162">
        <v>46149.4</v>
      </c>
      <c r="I29" s="21">
        <f t="shared" si="1"/>
        <v>-3.2143429817072411E-2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118980.81666666665</v>
      </c>
      <c r="F30" s="44">
        <v>102516.66666666666</v>
      </c>
      <c r="G30" s="21">
        <f t="shared" si="0"/>
        <v>-0.13837650859403242</v>
      </c>
      <c r="H30" s="162">
        <v>104606.92857142858</v>
      </c>
      <c r="I30" s="21">
        <f t="shared" si="1"/>
        <v>-1.9982059824408597E-2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68172.797222222231</v>
      </c>
      <c r="F31" s="165">
        <v>48699.4</v>
      </c>
      <c r="G31" s="149">
        <f t="shared" si="0"/>
        <v>-0.28564761922185733</v>
      </c>
      <c r="H31" s="165">
        <v>46699.4</v>
      </c>
      <c r="I31" s="149">
        <f t="shared" si="1"/>
        <v>4.2827102703674992E-2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156110.875</v>
      </c>
      <c r="F33" s="51">
        <v>241186.75</v>
      </c>
      <c r="G33" s="21">
        <f>(F33-E33)/E33</f>
        <v>0.54497084203775037</v>
      </c>
      <c r="H33" s="168">
        <v>237388.22222222222</v>
      </c>
      <c r="I33" s="21">
        <f>(F33-H33)/H33</f>
        <v>1.6001332088927012E-2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155869.19999999998</v>
      </c>
      <c r="F34" s="44">
        <v>240249.25</v>
      </c>
      <c r="G34" s="21">
        <f>(F34-E34)/E34</f>
        <v>0.54135165895507276</v>
      </c>
      <c r="H34" s="162">
        <v>236777.11111111112</v>
      </c>
      <c r="I34" s="21">
        <f>(F34-H34)/H34</f>
        <v>1.4664166112152302E-2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82917.32142857142</v>
      </c>
      <c r="F35" s="44">
        <v>127070.71428571429</v>
      </c>
      <c r="G35" s="21">
        <f>(F35-E35)/E35</f>
        <v>0.53249902549226125</v>
      </c>
      <c r="H35" s="162">
        <v>111436.875</v>
      </c>
      <c r="I35" s="21">
        <f>(F35-H35)/H35</f>
        <v>0.14029323135375332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69437.5</v>
      </c>
      <c r="F36" s="44">
        <v>127833.33333333333</v>
      </c>
      <c r="G36" s="21">
        <f>(F36-E36)/E36</f>
        <v>0.8409840984098409</v>
      </c>
      <c r="H36" s="162">
        <v>127623.75</v>
      </c>
      <c r="I36" s="21">
        <f>(F36-H36)/H36</f>
        <v>1.6421969526309052E-3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64091.525000000001</v>
      </c>
      <c r="F37" s="165">
        <v>104915.4</v>
      </c>
      <c r="G37" s="149">
        <f>(F37-E37)/E37</f>
        <v>0.63696214125034456</v>
      </c>
      <c r="H37" s="165">
        <v>84166</v>
      </c>
      <c r="I37" s="149">
        <f>(F37-H37)/H37</f>
        <v>0.24652947746120754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1911006.5</v>
      </c>
      <c r="F39" s="44">
        <v>1835620.15</v>
      </c>
      <c r="G39" s="21">
        <f t="shared" ref="G39:G44" si="2">(F39-E39)/E39</f>
        <v>-3.9448505277192986E-2</v>
      </c>
      <c r="H39" s="162">
        <v>1843946.85</v>
      </c>
      <c r="I39" s="21">
        <f t="shared" ref="I39:I44" si="3">(F39-H39)/H39</f>
        <v>-4.5156941481258994E-3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1012639.175</v>
      </c>
      <c r="F40" s="44">
        <v>1113382.3</v>
      </c>
      <c r="G40" s="21">
        <f t="shared" si="2"/>
        <v>9.9485707730001649E-2</v>
      </c>
      <c r="H40" s="162">
        <v>1093298.1333333333</v>
      </c>
      <c r="I40" s="21">
        <f t="shared" si="3"/>
        <v>1.8370256066780759E-2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581943.69999999995</v>
      </c>
      <c r="F41" s="170">
        <v>735001.8</v>
      </c>
      <c r="G41" s="21">
        <f t="shared" si="2"/>
        <v>0.26301186867389426</v>
      </c>
      <c r="H41" s="170">
        <v>699121.8</v>
      </c>
      <c r="I41" s="21">
        <f t="shared" si="3"/>
        <v>5.1321529381575567E-2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335478</v>
      </c>
      <c r="F42" s="163">
        <v>356109</v>
      </c>
      <c r="G42" s="21">
        <f t="shared" si="2"/>
        <v>6.1497326203208559E-2</v>
      </c>
      <c r="H42" s="163">
        <v>309465</v>
      </c>
      <c r="I42" s="21">
        <f t="shared" si="3"/>
        <v>0.15072463768115943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233220</v>
      </c>
      <c r="G43" s="21">
        <f t="shared" si="2"/>
        <v>9.4736842105263161E-2</v>
      </c>
      <c r="H43" s="163">
        <v>170430</v>
      </c>
      <c r="I43" s="21">
        <f t="shared" si="3"/>
        <v>0.36842105263157893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911800.5</v>
      </c>
      <c r="F44" s="166">
        <v>940594.2</v>
      </c>
      <c r="G44" s="153">
        <f t="shared" si="2"/>
        <v>3.1578947368420998E-2</v>
      </c>
      <c r="H44" s="166">
        <v>917272.2</v>
      </c>
      <c r="I44" s="153">
        <f t="shared" si="3"/>
        <v>2.5425386270291415E-2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331739.80555555556</v>
      </c>
      <c r="F46" s="41">
        <v>352296.75</v>
      </c>
      <c r="G46" s="21">
        <f t="shared" ref="G46:G51" si="4">(F46-E46)/E46</f>
        <v>6.196707208536005E-2</v>
      </c>
      <c r="H46" s="160">
        <v>353193.75</v>
      </c>
      <c r="I46" s="21">
        <f t="shared" ref="I46:I51" si="5">(F46-H46)/H46</f>
        <v>-2.5396825396825397E-3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317605.77500000002</v>
      </c>
      <c r="F47" s="45">
        <v>317239</v>
      </c>
      <c r="G47" s="21">
        <f t="shared" si="4"/>
        <v>-1.1548121251889179E-3</v>
      </c>
      <c r="H47" s="163">
        <v>316461.59999999998</v>
      </c>
      <c r="I47" s="21">
        <f t="shared" si="5"/>
        <v>2.456538170823959E-3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986107.5625</v>
      </c>
      <c r="F48" s="45">
        <v>955080.75</v>
      </c>
      <c r="G48" s="21">
        <f t="shared" si="4"/>
        <v>-3.1463923084962653E-2</v>
      </c>
      <c r="H48" s="163">
        <v>996695.14285714284</v>
      </c>
      <c r="I48" s="21">
        <f t="shared" si="5"/>
        <v>-4.1752378503471313E-2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1295771.78125</v>
      </c>
      <c r="F49" s="163">
        <v>1342696.875</v>
      </c>
      <c r="G49" s="21">
        <f t="shared" si="4"/>
        <v>3.6214011162314777E-2</v>
      </c>
      <c r="H49" s="163">
        <v>1342696.875</v>
      </c>
      <c r="I49" s="21">
        <f t="shared" si="5"/>
        <v>0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141834.25</v>
      </c>
      <c r="F50" s="45">
        <v>166169.25</v>
      </c>
      <c r="G50" s="21">
        <f t="shared" si="4"/>
        <v>0.17157350921938813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1740292.125</v>
      </c>
      <c r="F51" s="166">
        <v>1672008</v>
      </c>
      <c r="G51" s="153">
        <f t="shared" si="4"/>
        <v>-3.9237162553959155E-2</v>
      </c>
      <c r="H51" s="166">
        <v>1672008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146993.375</v>
      </c>
      <c r="F53" s="124">
        <v>155480.00000000003</v>
      </c>
      <c r="G53" s="22">
        <f t="shared" ref="G53:G61" si="6">(F53-E53)/E53</f>
        <v>5.7734744848194887E-2</v>
      </c>
      <c r="H53" s="124">
        <v>154732.5</v>
      </c>
      <c r="I53" s="22">
        <f t="shared" ref="I53:I61" si="7">(F53-H53)/H53</f>
        <v>4.8309178743963233E-3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194050</v>
      </c>
      <c r="F54" s="174">
        <v>209673.75</v>
      </c>
      <c r="G54" s="147">
        <f t="shared" si="6"/>
        <v>8.0514042772481323E-2</v>
      </c>
      <c r="H54" s="174">
        <v>209673.75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219316.5</v>
      </c>
      <c r="F56" s="174">
        <v>187473</v>
      </c>
      <c r="G56" s="147">
        <f t="shared" si="6"/>
        <v>-0.14519427402862986</v>
      </c>
      <c r="H56" s="174">
        <v>185140.8</v>
      </c>
      <c r="I56" s="147">
        <f t="shared" si="7"/>
        <v>1.2596899224806266E-2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102537.3125</v>
      </c>
      <c r="F57" s="179">
        <v>108537</v>
      </c>
      <c r="G57" s="147">
        <f t="shared" si="6"/>
        <v>5.8512236704077847E-2</v>
      </c>
      <c r="H57" s="179">
        <v>108537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105128.4</v>
      </c>
      <c r="F58" s="166">
        <v>171102.75</v>
      </c>
      <c r="G58" s="152">
        <f t="shared" si="6"/>
        <v>0.62755972696245743</v>
      </c>
      <c r="H58" s="166">
        <v>171102.75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186407.8125</v>
      </c>
      <c r="F59" s="173">
        <v>210795</v>
      </c>
      <c r="G59" s="147">
        <f t="shared" si="6"/>
        <v>0.13082706766917293</v>
      </c>
      <c r="H59" s="173">
        <v>211333.2</v>
      </c>
      <c r="I59" s="147">
        <f t="shared" si="7"/>
        <v>-2.5466893039049784E-3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183123.67499999999</v>
      </c>
      <c r="F60" s="174">
        <v>211820.14285714287</v>
      </c>
      <c r="G60" s="147">
        <f t="shared" si="6"/>
        <v>0.1567053951770184</v>
      </c>
      <c r="H60" s="174">
        <v>210538.71428571429</v>
      </c>
      <c r="I60" s="147">
        <f t="shared" si="7"/>
        <v>6.0864272671941966E-3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947531</v>
      </c>
      <c r="F61" s="67">
        <v>1377792</v>
      </c>
      <c r="G61" s="28">
        <f t="shared" si="6"/>
        <v>0.45408646260650048</v>
      </c>
      <c r="H61" s="175">
        <v>1319188</v>
      </c>
      <c r="I61" s="28">
        <f t="shared" si="7"/>
        <v>4.4424297370806894E-2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418876.57500000001</v>
      </c>
      <c r="F63" s="51">
        <v>500526</v>
      </c>
      <c r="G63" s="21">
        <f t="shared" ref="G63:G68" si="8">(F63-E63)/E63</f>
        <v>0.19492478184056958</v>
      </c>
      <c r="H63" s="168">
        <v>491171.57142857142</v>
      </c>
      <c r="I63" s="21">
        <f t="shared" ref="I63:I68" si="9">(F63-H63)/H63</f>
        <v>1.9045134359509538E-2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2894320</v>
      </c>
      <c r="F64" s="44">
        <v>3145779</v>
      </c>
      <c r="G64" s="21">
        <f t="shared" si="8"/>
        <v>8.6880165289256198E-2</v>
      </c>
      <c r="H64" s="162">
        <v>3147931.8</v>
      </c>
      <c r="I64" s="21">
        <f t="shared" si="9"/>
        <v>-6.8387758591206263E-4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853467.46875</v>
      </c>
      <c r="F65" s="44">
        <v>820256.66666666663</v>
      </c>
      <c r="G65" s="21">
        <f t="shared" si="8"/>
        <v>-3.891279199191313E-2</v>
      </c>
      <c r="H65" s="162">
        <v>820256.66666666663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586339</v>
      </c>
      <c r="G66" s="21">
        <f t="shared" si="8"/>
        <v>-2.4135357053993532E-2</v>
      </c>
      <c r="H66" s="162">
        <v>586339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296010</v>
      </c>
      <c r="F67" s="44">
        <v>289602.85714285716</v>
      </c>
      <c r="G67" s="21">
        <f t="shared" si="8"/>
        <v>-2.1645021645021589E-2</v>
      </c>
      <c r="H67" s="162">
        <v>278518.5</v>
      </c>
      <c r="I67" s="21">
        <f t="shared" si="9"/>
        <v>3.9797561536692033E-2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222662.95138888891</v>
      </c>
      <c r="F68" s="171">
        <v>223993.71428571429</v>
      </c>
      <c r="G68" s="153">
        <f t="shared" si="8"/>
        <v>5.9765797970635862E-3</v>
      </c>
      <c r="H68" s="171">
        <v>214719.375</v>
      </c>
      <c r="I68" s="153">
        <f t="shared" si="9"/>
        <v>4.3192838493099607E-2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311193.46666666662</v>
      </c>
      <c r="F70" s="41">
        <v>313053</v>
      </c>
      <c r="G70" s="21">
        <f>(F70-E70)/E70</f>
        <v>5.9754896311021016E-3</v>
      </c>
      <c r="H70" s="160">
        <v>313053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210077.4</v>
      </c>
      <c r="F71" s="163">
        <v>208744.71428571429</v>
      </c>
      <c r="G71" s="21">
        <f>(F71-E71)/E71</f>
        <v>-6.343784311333367E-3</v>
      </c>
      <c r="H71" s="163">
        <v>207719.57142857145</v>
      </c>
      <c r="I71" s="21">
        <f>(F71-H71)/H71</f>
        <v>4.9352251696482847E-3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97885.125</v>
      </c>
      <c r="F72" s="163">
        <v>98072</v>
      </c>
      <c r="G72" s="21">
        <f>(F72-E72)/E72</f>
        <v>1.9091256204658267E-3</v>
      </c>
      <c r="H72" s="163">
        <v>97623.5</v>
      </c>
      <c r="I72" s="21">
        <f>(F72-H72)/H72</f>
        <v>4.5941807044410417E-3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133274.04166666666</v>
      </c>
      <c r="F73" s="45">
        <v>149350.5</v>
      </c>
      <c r="G73" s="21">
        <f>(F73-E73)/E73</f>
        <v>0.12062707885412803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130603.2</v>
      </c>
      <c r="F74" s="47">
        <v>133204.5</v>
      </c>
      <c r="G74" s="21">
        <f>(F74-E74)/E74</f>
        <v>1.991758241758244E-2</v>
      </c>
      <c r="H74" s="166">
        <v>132307.5</v>
      </c>
      <c r="I74" s="21">
        <f>(F74-H74)/H74</f>
        <v>6.7796610169491523E-3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70590.69642857142</v>
      </c>
      <c r="F76" s="41">
        <v>70606.71428571429</v>
      </c>
      <c r="G76" s="22">
        <f t="shared" ref="G76:G82" si="10">(F76-E76)/E76</f>
        <v>2.2691173133668682E-4</v>
      </c>
      <c r="H76" s="160">
        <v>70414.5</v>
      </c>
      <c r="I76" s="22">
        <f t="shared" ref="I76:I82" si="11">(F76-H76)/H76</f>
        <v>2.7297543221110692E-3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104202.33333333333</v>
      </c>
      <c r="F77" s="30">
        <v>90036.375</v>
      </c>
      <c r="G77" s="21">
        <f t="shared" si="10"/>
        <v>-0.1359466518664009</v>
      </c>
      <c r="H77" s="154">
        <v>90092.4375</v>
      </c>
      <c r="I77" s="21">
        <f t="shared" si="11"/>
        <v>-6.222775357809583E-4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48502.071428571428</v>
      </c>
      <c r="F78" s="45">
        <v>57408</v>
      </c>
      <c r="G78" s="21">
        <f t="shared" si="10"/>
        <v>0.18361955085865261</v>
      </c>
      <c r="H78" s="163">
        <v>56895.428571428572</v>
      </c>
      <c r="I78" s="21">
        <f t="shared" si="11"/>
        <v>9.0090090090089898E-3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92541.333333333328</v>
      </c>
      <c r="F79" s="45">
        <v>91045.5</v>
      </c>
      <c r="G79" s="21">
        <f t="shared" si="10"/>
        <v>-1.6163948361813049E-2</v>
      </c>
      <c r="H79" s="163">
        <v>90933.375</v>
      </c>
      <c r="I79" s="21">
        <f t="shared" si="11"/>
        <v>1.2330456226880395E-3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131820.93055555556</v>
      </c>
      <c r="F80" s="57">
        <v>143520</v>
      </c>
      <c r="G80" s="21">
        <f t="shared" si="10"/>
        <v>8.8749710650190702E-2</v>
      </c>
      <c r="H80" s="172">
        <v>143520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577967</v>
      </c>
      <c r="G81" s="21">
        <f t="shared" si="10"/>
        <v>-1.0335917312661498E-3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211657.73958333331</v>
      </c>
      <c r="F82" s="166">
        <v>295910.33333333331</v>
      </c>
      <c r="G82" s="149">
        <f t="shared" si="10"/>
        <v>0.39806053828156046</v>
      </c>
      <c r="H82" s="166">
        <v>300993.33333333331</v>
      </c>
      <c r="I82" s="149">
        <f t="shared" si="11"/>
        <v>-1.6887417218543047E-2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26" zoomScaleNormal="100" workbookViewId="0">
      <selection activeCell="B75" sqref="B75:I79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227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8" t="s">
        <v>208</v>
      </c>
      <c r="E11" s="228"/>
      <c r="F11" s="188" t="s">
        <v>218</v>
      </c>
      <c r="H11" s="118"/>
    </row>
    <row r="12" spans="1:9" s="118" customFormat="1" ht="24.75" customHeight="1">
      <c r="A12" s="205" t="s">
        <v>3</v>
      </c>
      <c r="B12" s="211"/>
      <c r="C12" s="213" t="s">
        <v>0</v>
      </c>
      <c r="D12" s="207" t="s">
        <v>23</v>
      </c>
      <c r="E12" s="207" t="s">
        <v>219</v>
      </c>
      <c r="F12" s="224" t="s">
        <v>230</v>
      </c>
      <c r="G12" s="207" t="s">
        <v>197</v>
      </c>
      <c r="H12" s="224" t="s">
        <v>222</v>
      </c>
      <c r="I12" s="207" t="s">
        <v>187</v>
      </c>
    </row>
    <row r="13" spans="1:9" s="118" customFormat="1" ht="33.75" customHeight="1" thickBot="1">
      <c r="A13" s="206"/>
      <c r="B13" s="212"/>
      <c r="C13" s="214"/>
      <c r="D13" s="227"/>
      <c r="E13" s="208"/>
      <c r="F13" s="225"/>
      <c r="G13" s="226"/>
      <c r="H13" s="225"/>
      <c r="I13" s="226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9</v>
      </c>
      <c r="C15" s="141" t="s">
        <v>88</v>
      </c>
      <c r="D15" s="138" t="s">
        <v>161</v>
      </c>
      <c r="E15" s="159">
        <v>57149.75</v>
      </c>
      <c r="F15" s="159">
        <v>66132.7</v>
      </c>
      <c r="G15" s="147">
        <v>0.1571826648410535</v>
      </c>
      <c r="H15" s="159">
        <v>72999.399999999994</v>
      </c>
      <c r="I15" s="147">
        <v>-9.4065156699918051E-2</v>
      </c>
    </row>
    <row r="16" spans="1:9" ht="16.5">
      <c r="A16" s="122"/>
      <c r="B16" s="155" t="s">
        <v>7</v>
      </c>
      <c r="C16" s="142" t="s">
        <v>87</v>
      </c>
      <c r="D16" s="138" t="s">
        <v>161</v>
      </c>
      <c r="E16" s="162">
        <v>34134.9</v>
      </c>
      <c r="F16" s="162">
        <v>44582.7</v>
      </c>
      <c r="G16" s="147">
        <v>0.30607384231387802</v>
      </c>
      <c r="H16" s="162">
        <v>47866</v>
      </c>
      <c r="I16" s="147">
        <v>-6.8593573726653631E-2</v>
      </c>
    </row>
    <row r="17" spans="1:9" ht="16.5">
      <c r="A17" s="122"/>
      <c r="B17" s="155" t="s">
        <v>4</v>
      </c>
      <c r="C17" s="142" t="s">
        <v>84</v>
      </c>
      <c r="D17" s="138" t="s">
        <v>161</v>
      </c>
      <c r="E17" s="162">
        <v>66759.024999999994</v>
      </c>
      <c r="F17" s="162">
        <v>61583.222222222219</v>
      </c>
      <c r="G17" s="147">
        <v>-7.7529634049894755E-2</v>
      </c>
      <c r="H17" s="162">
        <v>65399.4</v>
      </c>
      <c r="I17" s="147">
        <v>-5.8351877506181746E-2</v>
      </c>
    </row>
    <row r="18" spans="1:9" ht="16.5">
      <c r="A18" s="122"/>
      <c r="B18" s="155" t="s">
        <v>17</v>
      </c>
      <c r="C18" s="142" t="s">
        <v>97</v>
      </c>
      <c r="D18" s="138" t="s">
        <v>161</v>
      </c>
      <c r="E18" s="162">
        <v>46551.947222222225</v>
      </c>
      <c r="F18" s="162">
        <v>44666</v>
      </c>
      <c r="G18" s="147">
        <v>-4.05127461848028E-2</v>
      </c>
      <c r="H18" s="162">
        <v>46149.4</v>
      </c>
      <c r="I18" s="147">
        <v>-3.2143429817072411E-2</v>
      </c>
    </row>
    <row r="19" spans="1:9" ht="16.5">
      <c r="A19" s="122"/>
      <c r="B19" s="155" t="s">
        <v>15</v>
      </c>
      <c r="C19" s="142" t="s">
        <v>95</v>
      </c>
      <c r="D19" s="138" t="s">
        <v>82</v>
      </c>
      <c r="E19" s="162">
        <v>65217.59375</v>
      </c>
      <c r="F19" s="162">
        <v>70416</v>
      </c>
      <c r="G19" s="147">
        <v>7.9708648404403906E-2</v>
      </c>
      <c r="H19" s="162">
        <v>72749.399999999994</v>
      </c>
      <c r="I19" s="147">
        <v>-3.2074491336010938E-2</v>
      </c>
    </row>
    <row r="20" spans="1:9" ht="16.5" customHeight="1">
      <c r="A20" s="122"/>
      <c r="B20" s="155" t="s">
        <v>18</v>
      </c>
      <c r="C20" s="142" t="s">
        <v>98</v>
      </c>
      <c r="D20" s="138" t="s">
        <v>83</v>
      </c>
      <c r="E20" s="162">
        <v>118980.81666666665</v>
      </c>
      <c r="F20" s="162">
        <v>102516.66666666666</v>
      </c>
      <c r="G20" s="147">
        <v>-0.13837650859403242</v>
      </c>
      <c r="H20" s="162">
        <v>104606.92857142858</v>
      </c>
      <c r="I20" s="147">
        <v>-1.9982059824408597E-2</v>
      </c>
    </row>
    <row r="21" spans="1:9" ht="16.5">
      <c r="A21" s="122"/>
      <c r="B21" s="155" t="s">
        <v>6</v>
      </c>
      <c r="C21" s="142" t="s">
        <v>86</v>
      </c>
      <c r="D21" s="138" t="s">
        <v>161</v>
      </c>
      <c r="E21" s="162">
        <v>65478.224999999999</v>
      </c>
      <c r="F21" s="162">
        <v>76999.399999999994</v>
      </c>
      <c r="G21" s="147">
        <v>0.17595429625650352</v>
      </c>
      <c r="H21" s="162">
        <v>76166</v>
      </c>
      <c r="I21" s="147">
        <v>1.0941890082188826E-2</v>
      </c>
    </row>
    <row r="22" spans="1:9" ht="16.5">
      <c r="A22" s="122"/>
      <c r="B22" s="155" t="s">
        <v>13</v>
      </c>
      <c r="C22" s="142" t="s">
        <v>93</v>
      </c>
      <c r="D22" s="140" t="s">
        <v>81</v>
      </c>
      <c r="E22" s="162">
        <v>29817.246527777777</v>
      </c>
      <c r="F22" s="162">
        <v>31332.666666666668</v>
      </c>
      <c r="G22" s="147">
        <v>5.0823611009055567E-2</v>
      </c>
      <c r="H22" s="162">
        <v>30666</v>
      </c>
      <c r="I22" s="147">
        <v>2.1739603034848624E-2</v>
      </c>
    </row>
    <row r="23" spans="1:9" ht="16.5">
      <c r="A23" s="122"/>
      <c r="B23" s="155" t="s">
        <v>16</v>
      </c>
      <c r="C23" s="142" t="s">
        <v>96</v>
      </c>
      <c r="D23" s="140" t="s">
        <v>81</v>
      </c>
      <c r="E23" s="162">
        <v>30176.261111111111</v>
      </c>
      <c r="F23" s="162">
        <v>31610.444444444445</v>
      </c>
      <c r="G23" s="147">
        <v>4.7526873128933056E-2</v>
      </c>
      <c r="H23" s="162">
        <v>30760.37777777778</v>
      </c>
      <c r="I23" s="147">
        <v>2.7635117904201402E-2</v>
      </c>
    </row>
    <row r="24" spans="1:9" ht="16.5">
      <c r="A24" s="122"/>
      <c r="B24" s="155" t="s">
        <v>5</v>
      </c>
      <c r="C24" s="142" t="s">
        <v>85</v>
      </c>
      <c r="D24" s="140" t="s">
        <v>161</v>
      </c>
      <c r="E24" s="162">
        <v>62539.863888888889</v>
      </c>
      <c r="F24" s="162">
        <v>75360.377777777787</v>
      </c>
      <c r="G24" s="147">
        <v>0.20499747028017834</v>
      </c>
      <c r="H24" s="162">
        <v>73138.188888888893</v>
      </c>
      <c r="I24" s="147">
        <v>3.038342790063929E-2</v>
      </c>
    </row>
    <row r="25" spans="1:9" ht="16.5">
      <c r="A25" s="122"/>
      <c r="B25" s="155" t="s">
        <v>19</v>
      </c>
      <c r="C25" s="142" t="s">
        <v>99</v>
      </c>
      <c r="D25" s="140" t="s">
        <v>161</v>
      </c>
      <c r="E25" s="162">
        <v>68172.797222222231</v>
      </c>
      <c r="F25" s="162">
        <v>48699.4</v>
      </c>
      <c r="G25" s="147">
        <v>-0.28564761922185733</v>
      </c>
      <c r="H25" s="162">
        <v>46699.4</v>
      </c>
      <c r="I25" s="147">
        <v>4.2827102703674992E-2</v>
      </c>
    </row>
    <row r="26" spans="1:9" ht="16.5">
      <c r="A26" s="122"/>
      <c r="B26" s="155" t="s">
        <v>11</v>
      </c>
      <c r="C26" s="142" t="s">
        <v>91</v>
      </c>
      <c r="D26" s="140" t="s">
        <v>81</v>
      </c>
      <c r="E26" s="162">
        <v>22559.447222222225</v>
      </c>
      <c r="F26" s="162">
        <v>27449.4</v>
      </c>
      <c r="G26" s="147">
        <v>0.21675853710462017</v>
      </c>
      <c r="H26" s="162">
        <v>26199.4</v>
      </c>
      <c r="I26" s="147">
        <v>4.7711016282815634E-2</v>
      </c>
    </row>
    <row r="27" spans="1:9" ht="16.5">
      <c r="A27" s="122"/>
      <c r="B27" s="155" t="s">
        <v>14</v>
      </c>
      <c r="C27" s="142" t="s">
        <v>94</v>
      </c>
      <c r="D27" s="140" t="s">
        <v>81</v>
      </c>
      <c r="E27" s="162">
        <v>29162.013194444444</v>
      </c>
      <c r="F27" s="162">
        <v>31199.4</v>
      </c>
      <c r="G27" s="147">
        <v>6.9864408604811051E-2</v>
      </c>
      <c r="H27" s="162">
        <v>29532.7</v>
      </c>
      <c r="I27" s="147">
        <v>5.643574749345643E-2</v>
      </c>
    </row>
    <row r="28" spans="1:9" ht="17.25" thickBot="1">
      <c r="A28" s="36"/>
      <c r="B28" s="155" t="s">
        <v>12</v>
      </c>
      <c r="C28" s="142" t="s">
        <v>92</v>
      </c>
      <c r="D28" s="140" t="s">
        <v>81</v>
      </c>
      <c r="E28" s="162">
        <v>29834.329861111109</v>
      </c>
      <c r="F28" s="162">
        <v>32054.888888888891</v>
      </c>
      <c r="G28" s="147">
        <v>7.4429659996226957E-2</v>
      </c>
      <c r="H28" s="162">
        <v>30277.111111111109</v>
      </c>
      <c r="I28" s="147">
        <v>5.8716889179211397E-2</v>
      </c>
    </row>
    <row r="29" spans="1:9" ht="16.5">
      <c r="A29" s="122"/>
      <c r="B29" s="155" t="s">
        <v>10</v>
      </c>
      <c r="C29" s="142" t="s">
        <v>90</v>
      </c>
      <c r="D29" s="140" t="s">
        <v>161</v>
      </c>
      <c r="E29" s="162">
        <v>76630.416666666672</v>
      </c>
      <c r="F29" s="162">
        <v>88249.4</v>
      </c>
      <c r="G29" s="147">
        <v>0.15162364813797813</v>
      </c>
      <c r="H29" s="162">
        <v>82332.7</v>
      </c>
      <c r="I29" s="147">
        <v>7.1863305831097457E-2</v>
      </c>
    </row>
    <row r="30" spans="1:9" ht="17.25" thickBot="1">
      <c r="A30" s="36"/>
      <c r="B30" s="156" t="s">
        <v>8</v>
      </c>
      <c r="C30" s="143" t="s">
        <v>89</v>
      </c>
      <c r="D30" s="139" t="s">
        <v>161</v>
      </c>
      <c r="E30" s="165">
        <v>110428.48482142857</v>
      </c>
      <c r="F30" s="165">
        <v>134186.75</v>
      </c>
      <c r="G30" s="149">
        <v>0.21514616647136275</v>
      </c>
      <c r="H30" s="165">
        <v>115607</v>
      </c>
      <c r="I30" s="149">
        <v>0.16071474910688799</v>
      </c>
    </row>
    <row r="31" spans="1:9" ht="15.75" customHeight="1" thickBot="1">
      <c r="A31" s="217" t="s">
        <v>188</v>
      </c>
      <c r="B31" s="218"/>
      <c r="C31" s="218"/>
      <c r="D31" s="219"/>
      <c r="E31" s="92">
        <f>SUM(E15:E30)</f>
        <v>913593.11815476173</v>
      </c>
      <c r="F31" s="93">
        <f>SUM(F15:F30)</f>
        <v>967039.41666666686</v>
      </c>
      <c r="G31" s="94">
        <f t="shared" ref="G31" si="0">(F31-E31)/E31</f>
        <v>5.8501205240965248E-2</v>
      </c>
      <c r="H31" s="93">
        <f>SUM(H15:H30)</f>
        <v>951149.40634920634</v>
      </c>
      <c r="I31" s="97">
        <f t="shared" ref="I31" si="1">(F31-H31)/H31</f>
        <v>1.6706113899025699E-2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29</v>
      </c>
      <c r="C33" s="144" t="s">
        <v>103</v>
      </c>
      <c r="D33" s="146" t="s">
        <v>161</v>
      </c>
      <c r="E33" s="168">
        <v>69437.5</v>
      </c>
      <c r="F33" s="168">
        <v>127833.33333333333</v>
      </c>
      <c r="G33" s="147">
        <v>0.8409840984098409</v>
      </c>
      <c r="H33" s="168">
        <v>127623.75</v>
      </c>
      <c r="I33" s="147">
        <v>1.6421969526309052E-3</v>
      </c>
    </row>
    <row r="34" spans="1:9" ht="16.5">
      <c r="A34" s="35"/>
      <c r="B34" s="155" t="s">
        <v>27</v>
      </c>
      <c r="C34" s="142" t="s">
        <v>101</v>
      </c>
      <c r="D34" s="138" t="s">
        <v>161</v>
      </c>
      <c r="E34" s="162">
        <v>155869.19999999998</v>
      </c>
      <c r="F34" s="162">
        <v>240249.25</v>
      </c>
      <c r="G34" s="147">
        <v>0.54135165895507276</v>
      </c>
      <c r="H34" s="162">
        <v>236777.11111111112</v>
      </c>
      <c r="I34" s="147">
        <v>1.4664166112152302E-2</v>
      </c>
    </row>
    <row r="35" spans="1:9" ht="16.5">
      <c r="A35" s="35"/>
      <c r="B35" s="157" t="s">
        <v>26</v>
      </c>
      <c r="C35" s="142" t="s">
        <v>100</v>
      </c>
      <c r="D35" s="138" t="s">
        <v>161</v>
      </c>
      <c r="E35" s="162">
        <v>156110.875</v>
      </c>
      <c r="F35" s="162">
        <v>241186.75</v>
      </c>
      <c r="G35" s="147">
        <v>0.54497084203775037</v>
      </c>
      <c r="H35" s="162">
        <v>237388.22222222222</v>
      </c>
      <c r="I35" s="147">
        <v>1.6001332088927012E-2</v>
      </c>
    </row>
    <row r="36" spans="1:9" ht="16.5">
      <c r="A36" s="35"/>
      <c r="B36" s="155" t="s">
        <v>28</v>
      </c>
      <c r="C36" s="142" t="s">
        <v>102</v>
      </c>
      <c r="D36" s="138" t="s">
        <v>161</v>
      </c>
      <c r="E36" s="162">
        <v>82917.32142857142</v>
      </c>
      <c r="F36" s="162">
        <v>127070.71428571429</v>
      </c>
      <c r="G36" s="147">
        <v>0.53249902549226125</v>
      </c>
      <c r="H36" s="162">
        <v>111436.875</v>
      </c>
      <c r="I36" s="147">
        <v>0.14029323135375332</v>
      </c>
    </row>
    <row r="37" spans="1:9" ht="17.25" thickBot="1">
      <c r="A37" s="36"/>
      <c r="B37" s="157" t="s">
        <v>30</v>
      </c>
      <c r="C37" s="142" t="s">
        <v>104</v>
      </c>
      <c r="D37" s="150" t="s">
        <v>161</v>
      </c>
      <c r="E37" s="165">
        <v>64091.525000000001</v>
      </c>
      <c r="F37" s="165">
        <v>104915.4</v>
      </c>
      <c r="G37" s="149">
        <v>0.63696214125034456</v>
      </c>
      <c r="H37" s="165">
        <v>84166</v>
      </c>
      <c r="I37" s="149">
        <v>0.24652947746120754</v>
      </c>
    </row>
    <row r="38" spans="1:9" ht="15.75" customHeight="1" thickBot="1">
      <c r="A38" s="217" t="s">
        <v>189</v>
      </c>
      <c r="B38" s="218"/>
      <c r="C38" s="218"/>
      <c r="D38" s="219"/>
      <c r="E38" s="77">
        <f>SUM(E33:E37)</f>
        <v>528426.42142857134</v>
      </c>
      <c r="F38" s="95">
        <f>SUM(F33:F37)</f>
        <v>841255.4476190476</v>
      </c>
      <c r="G38" s="96">
        <f t="shared" ref="G38" si="2">(F38-E38)/E38</f>
        <v>0.59200110650175375</v>
      </c>
      <c r="H38" s="95">
        <f>SUM(H33:H37)</f>
        <v>797391.95833333337</v>
      </c>
      <c r="I38" s="97">
        <f t="shared" ref="I38" si="3">(F38-H38)/H38</f>
        <v>5.5008692810741881E-2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31</v>
      </c>
      <c r="C40" s="142" t="s">
        <v>105</v>
      </c>
      <c r="D40" s="146" t="s">
        <v>161</v>
      </c>
      <c r="E40" s="162">
        <v>1911006.5</v>
      </c>
      <c r="F40" s="162">
        <v>1835620.15</v>
      </c>
      <c r="G40" s="147">
        <f>(F40-E40)/E40</f>
        <v>-3.9448505277192986E-2</v>
      </c>
      <c r="H40" s="162">
        <v>1843946.85</v>
      </c>
      <c r="I40" s="147">
        <f>(F40-H40)/H40</f>
        <v>-4.5156941481258994E-3</v>
      </c>
    </row>
    <row r="41" spans="1:9" ht="16.5">
      <c r="A41" s="35"/>
      <c r="B41" s="155" t="s">
        <v>32</v>
      </c>
      <c r="C41" s="142" t="s">
        <v>106</v>
      </c>
      <c r="D41" s="138" t="s">
        <v>161</v>
      </c>
      <c r="E41" s="162">
        <v>1012639.175</v>
      </c>
      <c r="F41" s="162">
        <v>1113382.3</v>
      </c>
      <c r="G41" s="147">
        <f>(F41-E41)/E41</f>
        <v>9.9485707730001649E-2</v>
      </c>
      <c r="H41" s="162">
        <v>1093298.1333333333</v>
      </c>
      <c r="I41" s="147">
        <f>(F41-H41)/H41</f>
        <v>1.8370256066780759E-2</v>
      </c>
    </row>
    <row r="42" spans="1:9" ht="16.5">
      <c r="A42" s="35"/>
      <c r="B42" s="157" t="s">
        <v>36</v>
      </c>
      <c r="C42" s="142" t="s">
        <v>153</v>
      </c>
      <c r="D42" s="138" t="s">
        <v>161</v>
      </c>
      <c r="E42" s="170">
        <v>911800.5</v>
      </c>
      <c r="F42" s="170">
        <v>940594.2</v>
      </c>
      <c r="G42" s="147">
        <f>(F42-E42)/E42</f>
        <v>3.1578947368420998E-2</v>
      </c>
      <c r="H42" s="170">
        <v>917272.2</v>
      </c>
      <c r="I42" s="147">
        <f>(F42-H42)/H42</f>
        <v>2.5425386270291415E-2</v>
      </c>
    </row>
    <row r="43" spans="1:9" ht="16.5">
      <c r="A43" s="35"/>
      <c r="B43" s="155" t="s">
        <v>33</v>
      </c>
      <c r="C43" s="142" t="s">
        <v>107</v>
      </c>
      <c r="D43" s="138" t="s">
        <v>161</v>
      </c>
      <c r="E43" s="163">
        <v>581943.69999999995</v>
      </c>
      <c r="F43" s="163">
        <v>735001.8</v>
      </c>
      <c r="G43" s="147">
        <f>(F43-E43)/E43</f>
        <v>0.26301186867389426</v>
      </c>
      <c r="H43" s="163">
        <v>699121.8</v>
      </c>
      <c r="I43" s="147">
        <f>(F43-H43)/H43</f>
        <v>5.1321529381575567E-2</v>
      </c>
    </row>
    <row r="44" spans="1:9" ht="16.5">
      <c r="A44" s="35"/>
      <c r="B44" s="155" t="s">
        <v>34</v>
      </c>
      <c r="C44" s="142" t="s">
        <v>154</v>
      </c>
      <c r="D44" s="138" t="s">
        <v>161</v>
      </c>
      <c r="E44" s="163">
        <v>335478</v>
      </c>
      <c r="F44" s="163">
        <v>356109</v>
      </c>
      <c r="G44" s="147">
        <f>(F44-E44)/E44</f>
        <v>6.1497326203208559E-2</v>
      </c>
      <c r="H44" s="163">
        <v>309465</v>
      </c>
      <c r="I44" s="147">
        <f>(F44-H44)/H44</f>
        <v>0.15072463768115943</v>
      </c>
    </row>
    <row r="45" spans="1:9" ht="16.5" customHeight="1" thickBot="1">
      <c r="A45" s="36"/>
      <c r="B45" s="155" t="s">
        <v>35</v>
      </c>
      <c r="C45" s="142" t="s">
        <v>152</v>
      </c>
      <c r="D45" s="138" t="s">
        <v>161</v>
      </c>
      <c r="E45" s="166">
        <v>213037.5</v>
      </c>
      <c r="F45" s="166">
        <v>233220</v>
      </c>
      <c r="G45" s="153">
        <f>(F45-E45)/E45</f>
        <v>9.4736842105263161E-2</v>
      </c>
      <c r="H45" s="166">
        <v>170430</v>
      </c>
      <c r="I45" s="153">
        <f>(F45-H45)/H45</f>
        <v>0.36842105263157893</v>
      </c>
    </row>
    <row r="46" spans="1:9" ht="15.75" customHeight="1" thickBot="1">
      <c r="A46" s="217" t="s">
        <v>190</v>
      </c>
      <c r="B46" s="218"/>
      <c r="C46" s="218"/>
      <c r="D46" s="219"/>
      <c r="E46" s="77">
        <f>SUM(E40:E45)</f>
        <v>4965905.375</v>
      </c>
      <c r="F46" s="77">
        <f>SUM(F40:F45)</f>
        <v>5213927.45</v>
      </c>
      <c r="G46" s="96">
        <f t="shared" ref="G46" si="4">(F46-E46)/E46</f>
        <v>4.9944986114440447E-2</v>
      </c>
      <c r="H46" s="95">
        <f>SUM(H40:H45)</f>
        <v>5033533.9833333334</v>
      </c>
      <c r="I46" s="97">
        <f t="shared" ref="I46" si="5">(F46-H46)/H46</f>
        <v>3.5838332921556172E-2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47</v>
      </c>
      <c r="C48" s="142" t="s">
        <v>113</v>
      </c>
      <c r="D48" s="146" t="s">
        <v>114</v>
      </c>
      <c r="E48" s="160">
        <v>986107.5625</v>
      </c>
      <c r="F48" s="160">
        <v>955080.75</v>
      </c>
      <c r="G48" s="147">
        <f>(F48-E48)/E48</f>
        <v>-3.1463923084962653E-2</v>
      </c>
      <c r="H48" s="160">
        <v>996695.14285714284</v>
      </c>
      <c r="I48" s="147">
        <f>(F48-H48)/H48</f>
        <v>-4.1752378503471313E-2</v>
      </c>
    </row>
    <row r="49" spans="1:9" ht="16.5">
      <c r="A49" s="35"/>
      <c r="B49" s="155" t="s">
        <v>45</v>
      </c>
      <c r="C49" s="142" t="s">
        <v>109</v>
      </c>
      <c r="D49" s="140" t="s">
        <v>108</v>
      </c>
      <c r="E49" s="163">
        <v>331739.80555555556</v>
      </c>
      <c r="F49" s="163">
        <v>352296.75</v>
      </c>
      <c r="G49" s="147">
        <f>(F49-E49)/E49</f>
        <v>6.196707208536005E-2</v>
      </c>
      <c r="H49" s="163">
        <v>353193.75</v>
      </c>
      <c r="I49" s="147">
        <f>(F49-H49)/H49</f>
        <v>-2.5396825396825397E-3</v>
      </c>
    </row>
    <row r="50" spans="1:9" ht="16.5">
      <c r="A50" s="35"/>
      <c r="B50" s="155" t="s">
        <v>48</v>
      </c>
      <c r="C50" s="142" t="s">
        <v>157</v>
      </c>
      <c r="D50" s="138" t="s">
        <v>114</v>
      </c>
      <c r="E50" s="163">
        <v>1295771.78125</v>
      </c>
      <c r="F50" s="163">
        <v>1342696.875</v>
      </c>
      <c r="G50" s="147">
        <f>(F50-E50)/E50</f>
        <v>3.6214011162314777E-2</v>
      </c>
      <c r="H50" s="163">
        <v>1342696.875</v>
      </c>
      <c r="I50" s="147">
        <f>(F50-H50)/H50</f>
        <v>0</v>
      </c>
    </row>
    <row r="51" spans="1:9" ht="16.5">
      <c r="A51" s="35"/>
      <c r="B51" s="155" t="s">
        <v>49</v>
      </c>
      <c r="C51" s="142" t="s">
        <v>158</v>
      </c>
      <c r="D51" s="138" t="s">
        <v>199</v>
      </c>
      <c r="E51" s="163">
        <v>141834.25</v>
      </c>
      <c r="F51" s="163">
        <v>166169.25</v>
      </c>
      <c r="G51" s="147">
        <f>(F51-E51)/E51</f>
        <v>0.17157350921938813</v>
      </c>
      <c r="H51" s="163">
        <v>166169.25</v>
      </c>
      <c r="I51" s="147">
        <f>(F51-H51)/H51</f>
        <v>0</v>
      </c>
    </row>
    <row r="52" spans="1:9" ht="16.5">
      <c r="A52" s="35"/>
      <c r="B52" s="155" t="s">
        <v>50</v>
      </c>
      <c r="C52" s="142" t="s">
        <v>159</v>
      </c>
      <c r="D52" s="140" t="s">
        <v>112</v>
      </c>
      <c r="E52" s="163">
        <v>1740292.125</v>
      </c>
      <c r="F52" s="163">
        <v>1672008</v>
      </c>
      <c r="G52" s="147">
        <f>(F52-E52)/E52</f>
        <v>-3.9237162553959155E-2</v>
      </c>
      <c r="H52" s="163">
        <v>1672008</v>
      </c>
      <c r="I52" s="147">
        <f>(F52-H52)/H52</f>
        <v>0</v>
      </c>
    </row>
    <row r="53" spans="1:9" ht="16.5" customHeight="1" thickBot="1">
      <c r="A53" s="36"/>
      <c r="B53" s="155" t="s">
        <v>46</v>
      </c>
      <c r="C53" s="142" t="s">
        <v>111</v>
      </c>
      <c r="D53" s="139" t="s">
        <v>110</v>
      </c>
      <c r="E53" s="166">
        <v>317605.77500000002</v>
      </c>
      <c r="F53" s="166">
        <v>317239</v>
      </c>
      <c r="G53" s="153">
        <f>(F53-E53)/E53</f>
        <v>-1.1548121251889179E-3</v>
      </c>
      <c r="H53" s="166">
        <v>316461.59999999998</v>
      </c>
      <c r="I53" s="153">
        <f>(F53-H53)/H53</f>
        <v>2.456538170823959E-3</v>
      </c>
    </row>
    <row r="54" spans="1:9" ht="15.75" customHeight="1" thickBot="1">
      <c r="A54" s="217" t="s">
        <v>191</v>
      </c>
      <c r="B54" s="218"/>
      <c r="C54" s="218"/>
      <c r="D54" s="219"/>
      <c r="E54" s="77">
        <f>SUM(E48:E53)</f>
        <v>4813351.2993055563</v>
      </c>
      <c r="F54" s="77">
        <f>SUM(F48:F53)</f>
        <v>4805490.625</v>
      </c>
      <c r="G54" s="96">
        <f t="shared" ref="G54" si="6">(F54-E54)/E54</f>
        <v>-1.6330979844937634E-3</v>
      </c>
      <c r="H54" s="77">
        <f>SUM(H48:H53)</f>
        <v>4847224.6178571424</v>
      </c>
      <c r="I54" s="97">
        <f t="shared" ref="I54" si="7">(F54-H54)/H54</f>
        <v>-8.6098739273180389E-3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54</v>
      </c>
      <c r="C56" s="145" t="s">
        <v>121</v>
      </c>
      <c r="D56" s="146" t="s">
        <v>120</v>
      </c>
      <c r="E56" s="160">
        <v>186407.8125</v>
      </c>
      <c r="F56" s="124">
        <v>210795</v>
      </c>
      <c r="G56" s="148">
        <f>(F56-E56)/E56</f>
        <v>0.13082706766917293</v>
      </c>
      <c r="H56" s="124">
        <v>211333.2</v>
      </c>
      <c r="I56" s="148">
        <f>(F56-H56)/H56</f>
        <v>-2.5466893039049784E-3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194050</v>
      </c>
      <c r="F57" s="174">
        <v>209673.75</v>
      </c>
      <c r="G57" s="147">
        <f>(F57-E57)/E57</f>
        <v>8.0514042772481323E-2</v>
      </c>
      <c r="H57" s="174">
        <v>209673.75</v>
      </c>
      <c r="I57" s="147">
        <f>(F57-H57)/H57</f>
        <v>0</v>
      </c>
    </row>
    <row r="58" spans="1:9" ht="16.5">
      <c r="A58" s="102"/>
      <c r="B58" s="177" t="s">
        <v>40</v>
      </c>
      <c r="C58" s="142" t="s">
        <v>117</v>
      </c>
      <c r="D58" s="138" t="s">
        <v>114</v>
      </c>
      <c r="E58" s="163">
        <v>140290.79999999999</v>
      </c>
      <c r="F58" s="174">
        <v>146211</v>
      </c>
      <c r="G58" s="147">
        <f>(F58-E58)/E58</f>
        <v>4.2199488491048681E-2</v>
      </c>
      <c r="H58" s="174">
        <v>146211</v>
      </c>
      <c r="I58" s="147">
        <f>(F58-H58)/H58</f>
        <v>0</v>
      </c>
    </row>
    <row r="59" spans="1:9" ht="16.5">
      <c r="A59" s="102"/>
      <c r="B59" s="177" t="s">
        <v>42</v>
      </c>
      <c r="C59" s="142" t="s">
        <v>198</v>
      </c>
      <c r="D59" s="138" t="s">
        <v>114</v>
      </c>
      <c r="E59" s="163">
        <v>102537.3125</v>
      </c>
      <c r="F59" s="174">
        <v>108537</v>
      </c>
      <c r="G59" s="147">
        <f>(F59-E59)/E59</f>
        <v>5.8512236704077847E-2</v>
      </c>
      <c r="H59" s="174">
        <v>108537</v>
      </c>
      <c r="I59" s="147">
        <f>(F59-H59)/H59</f>
        <v>0</v>
      </c>
    </row>
    <row r="60" spans="1:9" s="118" customFormat="1" ht="16.5">
      <c r="A60" s="128"/>
      <c r="B60" s="177" t="s">
        <v>43</v>
      </c>
      <c r="C60" s="142" t="s">
        <v>119</v>
      </c>
      <c r="D60" s="138" t="s">
        <v>114</v>
      </c>
      <c r="E60" s="163">
        <v>105128.4</v>
      </c>
      <c r="F60" s="172">
        <v>171102.75</v>
      </c>
      <c r="G60" s="147">
        <f>(F60-E60)/E60</f>
        <v>0.62755972696245743</v>
      </c>
      <c r="H60" s="172">
        <v>171102.75</v>
      </c>
      <c r="I60" s="147">
        <f>(F60-H60)/H60</f>
        <v>0</v>
      </c>
    </row>
    <row r="61" spans="1:9" s="118" customFormat="1" ht="17.25" thickBot="1">
      <c r="A61" s="128"/>
      <c r="B61" s="178" t="s">
        <v>38</v>
      </c>
      <c r="C61" s="143" t="s">
        <v>115</v>
      </c>
      <c r="D61" s="139" t="s">
        <v>114</v>
      </c>
      <c r="E61" s="166">
        <v>146993.375</v>
      </c>
      <c r="F61" s="175">
        <v>155480.00000000003</v>
      </c>
      <c r="G61" s="152">
        <f>(F61-E61)/E61</f>
        <v>5.7734744848194887E-2</v>
      </c>
      <c r="H61" s="175">
        <v>154732.5</v>
      </c>
      <c r="I61" s="152">
        <f>(F61-H61)/H61</f>
        <v>4.8309178743963233E-3</v>
      </c>
    </row>
    <row r="62" spans="1:9" s="118" customFormat="1" ht="16.5">
      <c r="A62" s="128"/>
      <c r="B62" s="88" t="s">
        <v>55</v>
      </c>
      <c r="C62" s="141" t="s">
        <v>122</v>
      </c>
      <c r="D62" s="138" t="s">
        <v>120</v>
      </c>
      <c r="E62" s="160">
        <v>183123.67499999999</v>
      </c>
      <c r="F62" s="173">
        <v>211820.14285714287</v>
      </c>
      <c r="G62" s="147">
        <f>(F62-E62)/E62</f>
        <v>0.1567053951770184</v>
      </c>
      <c r="H62" s="173">
        <v>210538.71428571429</v>
      </c>
      <c r="I62" s="147">
        <f>(F62-H62)/H62</f>
        <v>6.0864272671941966E-3</v>
      </c>
    </row>
    <row r="63" spans="1:9" s="118" customFormat="1" ht="16.5">
      <c r="A63" s="128"/>
      <c r="B63" s="177" t="s">
        <v>41</v>
      </c>
      <c r="C63" s="142" t="s">
        <v>118</v>
      </c>
      <c r="D63" s="140" t="s">
        <v>114</v>
      </c>
      <c r="E63" s="163">
        <v>219316.5</v>
      </c>
      <c r="F63" s="174">
        <v>187473</v>
      </c>
      <c r="G63" s="147">
        <f>(F63-E63)/E63</f>
        <v>-0.14519427402862986</v>
      </c>
      <c r="H63" s="174">
        <v>185140.8</v>
      </c>
      <c r="I63" s="147">
        <f>(F63-H63)/H63</f>
        <v>1.2596899224806266E-2</v>
      </c>
    </row>
    <row r="64" spans="1:9" ht="16.5" customHeight="1" thickBot="1">
      <c r="A64" s="103"/>
      <c r="B64" s="178" t="s">
        <v>56</v>
      </c>
      <c r="C64" s="143" t="s">
        <v>123</v>
      </c>
      <c r="D64" s="139" t="s">
        <v>120</v>
      </c>
      <c r="E64" s="166">
        <v>947531</v>
      </c>
      <c r="F64" s="175">
        <v>1377792</v>
      </c>
      <c r="G64" s="152">
        <f>(F64-E64)/E64</f>
        <v>0.45408646260650048</v>
      </c>
      <c r="H64" s="175">
        <v>1319188</v>
      </c>
      <c r="I64" s="152">
        <f>(F64-H64)/H64</f>
        <v>4.4424297370806894E-2</v>
      </c>
    </row>
    <row r="65" spans="1:9" ht="15.75" customHeight="1" thickBot="1">
      <c r="A65" s="217" t="s">
        <v>192</v>
      </c>
      <c r="B65" s="229"/>
      <c r="C65" s="229"/>
      <c r="D65" s="230"/>
      <c r="E65" s="92">
        <f>SUM(E56:E64)</f>
        <v>2225378.875</v>
      </c>
      <c r="F65" s="92">
        <f>SUM(F56:F64)</f>
        <v>2778884.6428571427</v>
      </c>
      <c r="G65" s="94">
        <f t="shared" ref="G65" si="8">(F65-E65)/E65</f>
        <v>0.24872428424447174</v>
      </c>
      <c r="H65" s="92">
        <f>SUM(H56:H64)</f>
        <v>2716457.7142857146</v>
      </c>
      <c r="I65" s="131">
        <f t="shared" ref="I65" si="9">(F65-H65)/H65</f>
        <v>2.2981005094659893E-2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60</v>
      </c>
      <c r="C67" s="142" t="s">
        <v>129</v>
      </c>
      <c r="D67" s="146" t="s">
        <v>206</v>
      </c>
      <c r="E67" s="160">
        <v>2894320</v>
      </c>
      <c r="F67" s="168">
        <v>3145779</v>
      </c>
      <c r="G67" s="147">
        <f>(F67-E67)/E67</f>
        <v>8.6880165289256198E-2</v>
      </c>
      <c r="H67" s="168">
        <v>3147931.8</v>
      </c>
      <c r="I67" s="147">
        <f>(F67-H67)/H67</f>
        <v>-6.8387758591206263E-4</v>
      </c>
    </row>
    <row r="68" spans="1:9" ht="16.5">
      <c r="A68" s="35"/>
      <c r="B68" s="155" t="s">
        <v>61</v>
      </c>
      <c r="C68" s="142" t="s">
        <v>130</v>
      </c>
      <c r="D68" s="140" t="s">
        <v>207</v>
      </c>
      <c r="E68" s="163">
        <v>853467.46875</v>
      </c>
      <c r="F68" s="162">
        <v>820256.66666666663</v>
      </c>
      <c r="G68" s="147">
        <f>(F68-E68)/E68</f>
        <v>-3.891279199191313E-2</v>
      </c>
      <c r="H68" s="162">
        <v>820256.66666666663</v>
      </c>
      <c r="I68" s="147">
        <f>(F68-H68)/H68</f>
        <v>0</v>
      </c>
    </row>
    <row r="69" spans="1:9" ht="16.5">
      <c r="A69" s="35"/>
      <c r="B69" s="155" t="s">
        <v>62</v>
      </c>
      <c r="C69" s="142" t="s">
        <v>131</v>
      </c>
      <c r="D69" s="140" t="s">
        <v>125</v>
      </c>
      <c r="E69" s="163">
        <v>600840.5</v>
      </c>
      <c r="F69" s="162">
        <v>586339</v>
      </c>
      <c r="G69" s="147">
        <f>(F69-E69)/E69</f>
        <v>-2.4135357053993532E-2</v>
      </c>
      <c r="H69" s="162">
        <v>586339</v>
      </c>
      <c r="I69" s="147">
        <f>(F69-H69)/H69</f>
        <v>0</v>
      </c>
    </row>
    <row r="70" spans="1:9" ht="16.5">
      <c r="A70" s="35"/>
      <c r="B70" s="155" t="s">
        <v>59</v>
      </c>
      <c r="C70" s="142" t="s">
        <v>128</v>
      </c>
      <c r="D70" s="140" t="s">
        <v>124</v>
      </c>
      <c r="E70" s="163">
        <v>418876.57500000001</v>
      </c>
      <c r="F70" s="162">
        <v>500526</v>
      </c>
      <c r="G70" s="147">
        <f>(F70-E70)/E70</f>
        <v>0.19492478184056958</v>
      </c>
      <c r="H70" s="162">
        <v>491171.57142857142</v>
      </c>
      <c r="I70" s="147">
        <f>(F70-H70)/H70</f>
        <v>1.9045134359509538E-2</v>
      </c>
    </row>
    <row r="71" spans="1:9" ht="16.5">
      <c r="A71" s="35"/>
      <c r="B71" s="155" t="s">
        <v>63</v>
      </c>
      <c r="C71" s="142" t="s">
        <v>132</v>
      </c>
      <c r="D71" s="140" t="s">
        <v>126</v>
      </c>
      <c r="E71" s="163">
        <v>296010</v>
      </c>
      <c r="F71" s="162">
        <v>289602.85714285716</v>
      </c>
      <c r="G71" s="147">
        <f>(F71-E71)/E71</f>
        <v>-2.1645021645021589E-2</v>
      </c>
      <c r="H71" s="162">
        <v>278518.5</v>
      </c>
      <c r="I71" s="147">
        <f>(F71-H71)/H71</f>
        <v>3.9797561536692033E-2</v>
      </c>
    </row>
    <row r="72" spans="1:9" ht="16.5" customHeight="1" thickBot="1">
      <c r="A72" s="35"/>
      <c r="B72" s="155" t="s">
        <v>64</v>
      </c>
      <c r="C72" s="142" t="s">
        <v>133</v>
      </c>
      <c r="D72" s="139" t="s">
        <v>127</v>
      </c>
      <c r="E72" s="166">
        <v>222662.95138888891</v>
      </c>
      <c r="F72" s="171">
        <v>223993.71428571429</v>
      </c>
      <c r="G72" s="153">
        <f>(F72-E72)/E72</f>
        <v>5.9765797970635862E-3</v>
      </c>
      <c r="H72" s="171">
        <v>214719.375</v>
      </c>
      <c r="I72" s="153">
        <f>(F72-H72)/H72</f>
        <v>4.3192838493099607E-2</v>
      </c>
    </row>
    <row r="73" spans="1:9" ht="15.75" customHeight="1" thickBot="1">
      <c r="A73" s="217" t="s">
        <v>205</v>
      </c>
      <c r="B73" s="218"/>
      <c r="C73" s="218"/>
      <c r="D73" s="219"/>
      <c r="E73" s="77">
        <f>SUM(E67:E72)</f>
        <v>5286177.4951388892</v>
      </c>
      <c r="F73" s="77">
        <f>SUM(F67:F72)</f>
        <v>5566497.2380952379</v>
      </c>
      <c r="G73" s="96">
        <f t="shared" ref="G73" si="10">(F73-E73)/E73</f>
        <v>5.3028817744793406E-2</v>
      </c>
      <c r="H73" s="77">
        <f>SUM(H67:H72)</f>
        <v>5538936.9130952386</v>
      </c>
      <c r="I73" s="97">
        <f t="shared" ref="I73" si="11">(F73-H73)/H73</f>
        <v>4.9757427160509295E-3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68</v>
      </c>
      <c r="C75" s="144" t="s">
        <v>138</v>
      </c>
      <c r="D75" s="146" t="s">
        <v>134</v>
      </c>
      <c r="E75" s="160">
        <v>311193.46666666662</v>
      </c>
      <c r="F75" s="160">
        <v>313053</v>
      </c>
      <c r="G75" s="147">
        <f>(F75-E75)/E75</f>
        <v>5.9754896311021016E-3</v>
      </c>
      <c r="H75" s="160">
        <v>313053</v>
      </c>
      <c r="I75" s="147">
        <f>(F75-H75)/H75</f>
        <v>0</v>
      </c>
    </row>
    <row r="76" spans="1:9" ht="16.5">
      <c r="A76" s="35"/>
      <c r="B76" s="155" t="s">
        <v>70</v>
      </c>
      <c r="C76" s="142" t="s">
        <v>141</v>
      </c>
      <c r="D76" s="140" t="s">
        <v>137</v>
      </c>
      <c r="E76" s="163">
        <v>133274.04166666666</v>
      </c>
      <c r="F76" s="163">
        <v>149350.5</v>
      </c>
      <c r="G76" s="147">
        <f>(F76-E76)/E76</f>
        <v>0.12062707885412803</v>
      </c>
      <c r="H76" s="163">
        <v>149350.5</v>
      </c>
      <c r="I76" s="147">
        <f>(F76-H76)/H76</f>
        <v>0</v>
      </c>
    </row>
    <row r="77" spans="1:9" ht="16.5">
      <c r="A77" s="35"/>
      <c r="B77" s="155" t="s">
        <v>69</v>
      </c>
      <c r="C77" s="142" t="s">
        <v>140</v>
      </c>
      <c r="D77" s="140" t="s">
        <v>136</v>
      </c>
      <c r="E77" s="163">
        <v>97885.125</v>
      </c>
      <c r="F77" s="163">
        <v>98072</v>
      </c>
      <c r="G77" s="147">
        <f>(F77-E77)/E77</f>
        <v>1.9091256204658267E-3</v>
      </c>
      <c r="H77" s="163">
        <v>97623.5</v>
      </c>
      <c r="I77" s="147">
        <f>(F77-H77)/H77</f>
        <v>4.5941807044410417E-3</v>
      </c>
    </row>
    <row r="78" spans="1:9" ht="16.5">
      <c r="A78" s="35"/>
      <c r="B78" s="155" t="s">
        <v>67</v>
      </c>
      <c r="C78" s="142" t="s">
        <v>139</v>
      </c>
      <c r="D78" s="140" t="s">
        <v>135</v>
      </c>
      <c r="E78" s="163">
        <v>210077.4</v>
      </c>
      <c r="F78" s="163">
        <v>208744.71428571429</v>
      </c>
      <c r="G78" s="147">
        <f>(F78-E78)/E78</f>
        <v>-6.343784311333367E-3</v>
      </c>
      <c r="H78" s="163">
        <v>207719.57142857145</v>
      </c>
      <c r="I78" s="147">
        <f>(F78-H78)/H78</f>
        <v>4.9352251696482847E-3</v>
      </c>
    </row>
    <row r="79" spans="1:9" ht="16.5" customHeight="1" thickBot="1">
      <c r="A79" s="36"/>
      <c r="B79" s="155" t="s">
        <v>71</v>
      </c>
      <c r="C79" s="142" t="s">
        <v>200</v>
      </c>
      <c r="D79" s="139" t="s">
        <v>134</v>
      </c>
      <c r="E79" s="166">
        <v>130603.2</v>
      </c>
      <c r="F79" s="166">
        <v>133204.5</v>
      </c>
      <c r="G79" s="147">
        <f>(F79-E79)/E79</f>
        <v>1.991758241758244E-2</v>
      </c>
      <c r="H79" s="166">
        <v>132307.5</v>
      </c>
      <c r="I79" s="147">
        <f>(F79-H79)/H79</f>
        <v>6.7796610169491523E-3</v>
      </c>
    </row>
    <row r="80" spans="1:9" ht="15.75" customHeight="1" thickBot="1">
      <c r="A80" s="217" t="s">
        <v>193</v>
      </c>
      <c r="B80" s="218"/>
      <c r="C80" s="218"/>
      <c r="D80" s="219"/>
      <c r="E80" s="77">
        <f>SUM(E75:E79)</f>
        <v>883033.23333333328</v>
      </c>
      <c r="F80" s="77">
        <f>SUM(F75:F79)</f>
        <v>902424.71428571432</v>
      </c>
      <c r="G80" s="96">
        <f t="shared" ref="G80" si="12">(F80-E80)/E80</f>
        <v>2.1960080572710466E-2</v>
      </c>
      <c r="H80" s="77">
        <f>SUM(H75:H79)</f>
        <v>900054.07142857148</v>
      </c>
      <c r="I80" s="97">
        <f t="shared" ref="I80" si="13">(F80-H80)/H80</f>
        <v>2.6338893766461621E-3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80</v>
      </c>
      <c r="C82" s="142" t="s">
        <v>151</v>
      </c>
      <c r="D82" s="146" t="s">
        <v>150</v>
      </c>
      <c r="E82" s="160">
        <v>211657.73958333331</v>
      </c>
      <c r="F82" s="160">
        <v>295910.33333333331</v>
      </c>
      <c r="G82" s="148">
        <f>(F82-E82)/E82</f>
        <v>0.39806053828156046</v>
      </c>
      <c r="H82" s="160">
        <v>300993.33333333331</v>
      </c>
      <c r="I82" s="148">
        <f>(F82-H82)/H82</f>
        <v>-1.6887417218543047E-2</v>
      </c>
    </row>
    <row r="83" spans="1:11" ht="16.5">
      <c r="A83" s="35"/>
      <c r="B83" s="155" t="s">
        <v>76</v>
      </c>
      <c r="C83" s="142" t="s">
        <v>143</v>
      </c>
      <c r="D83" s="138" t="s">
        <v>161</v>
      </c>
      <c r="E83" s="163">
        <v>104202.33333333333</v>
      </c>
      <c r="F83" s="154">
        <v>90036.375</v>
      </c>
      <c r="G83" s="147">
        <f>(F83-E83)/E83</f>
        <v>-0.1359466518664009</v>
      </c>
      <c r="H83" s="154">
        <v>90092.4375</v>
      </c>
      <c r="I83" s="147">
        <f>(F83-H83)/H83</f>
        <v>-6.222775357809583E-4</v>
      </c>
    </row>
    <row r="84" spans="1:11" ht="16.5">
      <c r="A84" s="35"/>
      <c r="B84" s="155" t="s">
        <v>78</v>
      </c>
      <c r="C84" s="142" t="s">
        <v>149</v>
      </c>
      <c r="D84" s="140" t="s">
        <v>147</v>
      </c>
      <c r="E84" s="163">
        <v>131820.93055555556</v>
      </c>
      <c r="F84" s="163">
        <v>143520</v>
      </c>
      <c r="G84" s="147">
        <f>(F84-E84)/E84</f>
        <v>8.8749710650190702E-2</v>
      </c>
      <c r="H84" s="163">
        <v>143520</v>
      </c>
      <c r="I84" s="147">
        <f>(F84-H84)/H84</f>
        <v>0</v>
      </c>
    </row>
    <row r="85" spans="1:11" ht="16.5">
      <c r="A85" s="35"/>
      <c r="B85" s="155" t="s">
        <v>79</v>
      </c>
      <c r="C85" s="142" t="s">
        <v>155</v>
      </c>
      <c r="D85" s="140" t="s">
        <v>156</v>
      </c>
      <c r="E85" s="163">
        <v>578565</v>
      </c>
      <c r="F85" s="163">
        <v>577967</v>
      </c>
      <c r="G85" s="147">
        <f>(F85-E85)/E85</f>
        <v>-1.0335917312661498E-3</v>
      </c>
      <c r="H85" s="163">
        <v>577967</v>
      </c>
      <c r="I85" s="147">
        <f>(F85-H85)/H85</f>
        <v>0</v>
      </c>
    </row>
    <row r="86" spans="1:11" ht="16.5">
      <c r="A86" s="35"/>
      <c r="B86" s="155" t="s">
        <v>77</v>
      </c>
      <c r="C86" s="142" t="s">
        <v>146</v>
      </c>
      <c r="D86" s="151" t="s">
        <v>162</v>
      </c>
      <c r="E86" s="172">
        <v>92541.333333333328</v>
      </c>
      <c r="F86" s="172">
        <v>91045.5</v>
      </c>
      <c r="G86" s="147">
        <f>(F86-E86)/E86</f>
        <v>-1.6163948361813049E-2</v>
      </c>
      <c r="H86" s="172">
        <v>90933.375</v>
      </c>
      <c r="I86" s="147">
        <f>(F86-H86)/H86</f>
        <v>1.2330456226880395E-3</v>
      </c>
    </row>
    <row r="87" spans="1:11" ht="16.5">
      <c r="A87" s="35"/>
      <c r="B87" s="155" t="s">
        <v>74</v>
      </c>
      <c r="C87" s="142" t="s">
        <v>144</v>
      </c>
      <c r="D87" s="151" t="s">
        <v>142</v>
      </c>
      <c r="E87" s="172">
        <v>70590.69642857142</v>
      </c>
      <c r="F87" s="172">
        <v>70606.71428571429</v>
      </c>
      <c r="G87" s="147">
        <f>(F87-E87)/E87</f>
        <v>2.2691173133668682E-4</v>
      </c>
      <c r="H87" s="172">
        <v>70414.5</v>
      </c>
      <c r="I87" s="147">
        <f>(F87-H87)/H87</f>
        <v>2.7297543221110692E-3</v>
      </c>
    </row>
    <row r="88" spans="1:11" ht="16.5" customHeight="1" thickBot="1">
      <c r="A88" s="33"/>
      <c r="B88" s="156" t="s">
        <v>75</v>
      </c>
      <c r="C88" s="143" t="s">
        <v>148</v>
      </c>
      <c r="D88" s="139" t="s">
        <v>145</v>
      </c>
      <c r="E88" s="166">
        <v>48502.071428571428</v>
      </c>
      <c r="F88" s="166">
        <v>57408</v>
      </c>
      <c r="G88" s="149">
        <f>(F88-E88)/E88</f>
        <v>0.18361955085865261</v>
      </c>
      <c r="H88" s="166">
        <v>56895.428571428572</v>
      </c>
      <c r="I88" s="149">
        <f>(F88-H88)/H88</f>
        <v>9.0090090090089898E-3</v>
      </c>
    </row>
    <row r="89" spans="1:11" ht="15.75" customHeight="1" thickBot="1">
      <c r="A89" s="217" t="s">
        <v>194</v>
      </c>
      <c r="B89" s="218"/>
      <c r="C89" s="218"/>
      <c r="D89" s="219"/>
      <c r="E89" s="77">
        <f>SUM(E82:E88)</f>
        <v>1237880.1046626982</v>
      </c>
      <c r="F89" s="77">
        <f>SUM(F82:F88)</f>
        <v>1326493.9226190476</v>
      </c>
      <c r="G89" s="104">
        <f t="shared" ref="G89:G90" si="14">(F89-E89)/E89</f>
        <v>7.158513786801278E-2</v>
      </c>
      <c r="H89" s="77">
        <f>SUM(H82:H88)</f>
        <v>1330816.0744047619</v>
      </c>
      <c r="I89" s="97">
        <f t="shared" ref="I89:I90" si="15">(F89-H89)/H89</f>
        <v>-3.2477454013677292E-3</v>
      </c>
    </row>
    <row r="90" spans="1:11" ht="15.75" customHeight="1" thickBot="1">
      <c r="A90" s="217" t="s">
        <v>195</v>
      </c>
      <c r="B90" s="218"/>
      <c r="C90" s="218"/>
      <c r="D90" s="219"/>
      <c r="E90" s="92">
        <f>SUM(E89+E80+E73+E65+E54+E46+E38+E31)</f>
        <v>20853745.92202381</v>
      </c>
      <c r="F90" s="92">
        <f>SUM(F31,F38,F46,F54,F65,F73,F80,F89)</f>
        <v>22402013.457142856</v>
      </c>
      <c r="G90" s="94">
        <f t="shared" si="14"/>
        <v>7.4244097003402523E-2</v>
      </c>
      <c r="H90" s="92">
        <f>SUM(H31,H38,H46,H54,H65,H73,H80,H89)</f>
        <v>22115564.739087299</v>
      </c>
      <c r="I90" s="105">
        <f t="shared" si="15"/>
        <v>1.2952358279564291E-2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  <mergeCell ref="A9:I9"/>
    <mergeCell ref="H12:H13"/>
    <mergeCell ref="I12:I13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12" zoomScaleNormal="100" workbookViewId="0">
      <selection activeCell="I30" sqref="I3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3" bestFit="1" customWidth="1"/>
    <col min="12" max="12" width="9.140625" style="203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2"/>
      <c r="F9" s="202"/>
    </row>
    <row r="10" spans="1:12" ht="18">
      <c r="A10" s="2" t="s">
        <v>210</v>
      </c>
      <c r="B10" s="2"/>
      <c r="C10" s="2"/>
    </row>
    <row r="11" spans="1:12" ht="18">
      <c r="A11" s="2" t="s">
        <v>231</v>
      </c>
    </row>
    <row r="12" spans="1:12" ht="15.75" thickBot="1"/>
    <row r="13" spans="1:12" ht="24.75" customHeight="1">
      <c r="A13" s="211" t="s">
        <v>3</v>
      </c>
      <c r="B13" s="211"/>
      <c r="C13" s="213" t="s">
        <v>0</v>
      </c>
      <c r="D13" s="207" t="s">
        <v>211</v>
      </c>
      <c r="E13" s="207" t="s">
        <v>212</v>
      </c>
      <c r="F13" s="207" t="s">
        <v>213</v>
      </c>
      <c r="G13" s="207" t="s">
        <v>214</v>
      </c>
      <c r="H13" s="207" t="s">
        <v>215</v>
      </c>
      <c r="I13" s="207" t="s">
        <v>216</v>
      </c>
    </row>
    <row r="14" spans="1:12" ht="26.25" customHeight="1" thickBot="1">
      <c r="A14" s="212"/>
      <c r="B14" s="212"/>
      <c r="C14" s="214"/>
      <c r="D14" s="227"/>
      <c r="E14" s="227"/>
      <c r="F14" s="227"/>
      <c r="G14" s="208"/>
      <c r="H14" s="227"/>
      <c r="I14" s="227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35000</v>
      </c>
      <c r="E16" s="194">
        <v>50000</v>
      </c>
      <c r="F16" s="194">
        <v>62500</v>
      </c>
      <c r="G16" s="134">
        <v>30000</v>
      </c>
      <c r="H16" s="134">
        <v>50000</v>
      </c>
      <c r="I16" s="134">
        <f>AVERAGE(D16:H16)</f>
        <v>45500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70000</v>
      </c>
      <c r="E17" s="180">
        <v>40000</v>
      </c>
      <c r="F17" s="180">
        <v>57500</v>
      </c>
      <c r="G17" s="196">
        <v>45000</v>
      </c>
      <c r="H17" s="196">
        <v>91666</v>
      </c>
      <c r="I17" s="134">
        <f t="shared" ref="I17:I40" si="0">AVERAGE(D17:H17)</f>
        <v>60833.2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70000</v>
      </c>
      <c r="E18" s="180">
        <v>40000</v>
      </c>
      <c r="F18" s="180">
        <v>57500</v>
      </c>
      <c r="G18" s="196">
        <v>47500</v>
      </c>
      <c r="H18" s="196">
        <v>100000</v>
      </c>
      <c r="I18" s="134">
        <f t="shared" si="0"/>
        <v>63000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33000</v>
      </c>
      <c r="E19" s="180">
        <v>35000</v>
      </c>
      <c r="F19" s="180">
        <v>45000</v>
      </c>
      <c r="G19" s="196">
        <v>40000</v>
      </c>
      <c r="H19" s="196">
        <v>53333</v>
      </c>
      <c r="I19" s="134">
        <f t="shared" si="0"/>
        <v>41266.6</v>
      </c>
      <c r="K19" s="193"/>
      <c r="L19" s="195"/>
      <c r="P19" s="203"/>
    </row>
    <row r="20" spans="1:16" ht="18">
      <c r="A20" s="82"/>
      <c r="B20" s="185" t="s">
        <v>8</v>
      </c>
      <c r="C20" s="142" t="s">
        <v>167</v>
      </c>
      <c r="D20" s="180">
        <v>70000</v>
      </c>
      <c r="E20" s="180">
        <v>150000</v>
      </c>
      <c r="F20" s="180">
        <v>77500</v>
      </c>
      <c r="G20" s="196">
        <v>135000</v>
      </c>
      <c r="H20" s="196">
        <v>100000</v>
      </c>
      <c r="I20" s="134">
        <f t="shared" si="0"/>
        <v>106500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50000</v>
      </c>
      <c r="E21" s="180">
        <v>35000</v>
      </c>
      <c r="F21" s="180">
        <v>55000</v>
      </c>
      <c r="G21" s="196">
        <v>45000</v>
      </c>
      <c r="H21" s="196">
        <v>58833</v>
      </c>
      <c r="I21" s="134">
        <f t="shared" si="0"/>
        <v>48766.6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70000</v>
      </c>
      <c r="E22" s="180">
        <v>65000</v>
      </c>
      <c r="F22" s="180">
        <v>80000</v>
      </c>
      <c r="G22" s="196">
        <v>60000</v>
      </c>
      <c r="H22" s="196">
        <v>65000</v>
      </c>
      <c r="I22" s="134">
        <f t="shared" si="0"/>
        <v>68000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20000</v>
      </c>
      <c r="E23" s="180">
        <v>25000</v>
      </c>
      <c r="F23" s="180">
        <v>25000</v>
      </c>
      <c r="G23" s="196">
        <v>17500</v>
      </c>
      <c r="H23" s="196">
        <v>25000</v>
      </c>
      <c r="I23" s="134">
        <f t="shared" si="0"/>
        <v>22500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25000</v>
      </c>
      <c r="E24" s="180">
        <v>25000</v>
      </c>
      <c r="F24" s="180">
        <v>25000</v>
      </c>
      <c r="G24" s="196">
        <v>35000</v>
      </c>
      <c r="H24" s="196">
        <v>25000</v>
      </c>
      <c r="I24" s="134">
        <f t="shared" si="0"/>
        <v>27000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25000</v>
      </c>
      <c r="E25" s="180">
        <v>25000</v>
      </c>
      <c r="F25" s="180">
        <v>25000</v>
      </c>
      <c r="G25" s="196">
        <v>25000</v>
      </c>
      <c r="H25" s="196">
        <v>25000</v>
      </c>
      <c r="I25" s="134">
        <f t="shared" si="0"/>
        <v>25000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25000</v>
      </c>
      <c r="E26" s="180">
        <v>25000</v>
      </c>
      <c r="F26" s="180">
        <v>27500</v>
      </c>
      <c r="G26" s="196">
        <v>25000</v>
      </c>
      <c r="H26" s="196">
        <v>25000</v>
      </c>
      <c r="I26" s="134">
        <f t="shared" si="0"/>
        <v>25500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50000</v>
      </c>
      <c r="E27" s="180">
        <v>50000</v>
      </c>
      <c r="F27" s="180">
        <v>47500</v>
      </c>
      <c r="G27" s="196">
        <v>55000</v>
      </c>
      <c r="H27" s="196">
        <v>66666</v>
      </c>
      <c r="I27" s="134">
        <f t="shared" si="0"/>
        <v>53833.2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25000</v>
      </c>
      <c r="E28" s="180">
        <v>25000</v>
      </c>
      <c r="F28" s="180">
        <v>27500</v>
      </c>
      <c r="G28" s="196">
        <v>22500</v>
      </c>
      <c r="H28" s="196">
        <v>25000</v>
      </c>
      <c r="I28" s="134">
        <f t="shared" si="0"/>
        <v>25000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35000</v>
      </c>
      <c r="E29" s="180">
        <v>35000</v>
      </c>
      <c r="F29" s="180">
        <v>37500</v>
      </c>
      <c r="G29" s="196">
        <v>55000</v>
      </c>
      <c r="H29" s="196">
        <v>56666</v>
      </c>
      <c r="I29" s="134">
        <f t="shared" si="0"/>
        <v>43833.2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75000</v>
      </c>
      <c r="E30" s="180">
        <v>150000</v>
      </c>
      <c r="F30" s="180">
        <v>73500</v>
      </c>
      <c r="G30" s="196">
        <v>55000</v>
      </c>
      <c r="H30" s="196">
        <v>50000</v>
      </c>
      <c r="I30" s="134">
        <f t="shared" si="0"/>
        <v>80700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50000</v>
      </c>
      <c r="E31" s="181">
        <v>45000</v>
      </c>
      <c r="F31" s="181">
        <v>45000</v>
      </c>
      <c r="G31" s="136">
        <v>45000</v>
      </c>
      <c r="H31" s="136">
        <v>50000</v>
      </c>
      <c r="I31" s="134">
        <f t="shared" si="0"/>
        <v>47000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190000</v>
      </c>
      <c r="E33" s="194">
        <v>150000</v>
      </c>
      <c r="F33" s="194">
        <v>162500</v>
      </c>
      <c r="G33" s="134">
        <v>225000</v>
      </c>
      <c r="H33" s="134">
        <v>200000</v>
      </c>
      <c r="I33" s="134">
        <f t="shared" si="0"/>
        <v>185500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190000</v>
      </c>
      <c r="E34" s="180">
        <v>150000</v>
      </c>
      <c r="F34" s="180">
        <v>162500</v>
      </c>
      <c r="G34" s="196">
        <v>225000</v>
      </c>
      <c r="H34" s="196">
        <v>200000</v>
      </c>
      <c r="I34" s="134">
        <f t="shared" si="0"/>
        <v>185500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120000</v>
      </c>
      <c r="E35" s="180">
        <v>85000</v>
      </c>
      <c r="F35" s="180">
        <v>90000</v>
      </c>
      <c r="G35" s="196">
        <v>115000</v>
      </c>
      <c r="H35" s="196">
        <v>125000</v>
      </c>
      <c r="I35" s="134">
        <f t="shared" si="0"/>
        <v>107000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60000</v>
      </c>
      <c r="F36" s="180">
        <v>60000</v>
      </c>
      <c r="G36" s="196">
        <v>125000</v>
      </c>
      <c r="H36" s="196">
        <v>75000</v>
      </c>
      <c r="I36" s="134">
        <f t="shared" si="0"/>
        <v>79000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120000</v>
      </c>
      <c r="E37" s="180">
        <v>75000</v>
      </c>
      <c r="F37" s="180">
        <v>65000</v>
      </c>
      <c r="G37" s="196">
        <v>82500</v>
      </c>
      <c r="H37" s="196">
        <v>91660</v>
      </c>
      <c r="I37" s="134">
        <f t="shared" si="0"/>
        <v>86832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1800000</v>
      </c>
      <c r="E39" s="159">
        <v>2100000</v>
      </c>
      <c r="F39" s="159">
        <v>1973400</v>
      </c>
      <c r="G39" s="159">
        <v>1480050</v>
      </c>
      <c r="H39" s="159">
        <v>1593969</v>
      </c>
      <c r="I39" s="159">
        <f t="shared" si="0"/>
        <v>1789483.8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1100000</v>
      </c>
      <c r="E40" s="181">
        <v>1280000</v>
      </c>
      <c r="F40" s="181">
        <v>1255800</v>
      </c>
      <c r="G40" s="136">
        <v>1076400</v>
      </c>
      <c r="H40" s="136">
        <v>1295268</v>
      </c>
      <c r="I40" s="136">
        <f t="shared" si="0"/>
        <v>1201493.6000000001</v>
      </c>
      <c r="K40" s="199"/>
      <c r="L40" s="195"/>
    </row>
    <row r="41" spans="1:12" ht="15.75" thickBot="1">
      <c r="C41" s="200" t="s">
        <v>223</v>
      </c>
      <c r="D41" s="200">
        <f>SUM(D16:D40)</f>
        <v>4323000</v>
      </c>
      <c r="E41" s="200">
        <f t="shared" ref="E41:H41" si="1">SUM(E16:E40)</f>
        <v>4720000</v>
      </c>
      <c r="F41" s="200">
        <f t="shared" si="1"/>
        <v>4537700</v>
      </c>
      <c r="G41" s="200">
        <f t="shared" si="1"/>
        <v>4066450</v>
      </c>
      <c r="H41" s="201">
        <f t="shared" si="1"/>
        <v>4448061</v>
      </c>
      <c r="I41" s="84"/>
    </row>
    <row r="49" spans="11:12" s="118" customFormat="1">
      <c r="K49" s="203"/>
      <c r="L49" s="203"/>
    </row>
    <row r="50" spans="11:12" s="118" customFormat="1">
      <c r="K50" s="203"/>
      <c r="L50" s="203"/>
    </row>
    <row r="51" spans="11:12" s="118" customFormat="1">
      <c r="K51" s="203"/>
      <c r="L51" s="203"/>
    </row>
    <row r="52" spans="11:12" s="118" customFormat="1">
      <c r="K52" s="203"/>
      <c r="L52" s="203"/>
    </row>
    <row r="53" spans="11:12" s="118" customFormat="1">
      <c r="K53" s="203"/>
      <c r="L53" s="203"/>
    </row>
    <row r="54" spans="11:12" s="118" customFormat="1">
      <c r="K54" s="203"/>
      <c r="L54" s="203"/>
    </row>
    <row r="55" spans="11:12" s="118" customFormat="1">
      <c r="K55" s="203"/>
      <c r="L55" s="203"/>
    </row>
    <row r="56" spans="11:12" s="118" customFormat="1">
      <c r="K56" s="203"/>
      <c r="L56" s="203"/>
    </row>
    <row r="57" spans="11:12" s="118" customFormat="1">
      <c r="K57" s="203"/>
      <c r="L57" s="203"/>
    </row>
    <row r="58" spans="11:12" s="118" customFormat="1">
      <c r="K58" s="203"/>
      <c r="L58" s="203"/>
    </row>
    <row r="59" spans="11:12" s="118" customFormat="1">
      <c r="K59" s="203"/>
      <c r="L59" s="203"/>
    </row>
    <row r="60" spans="11:12" s="118" customFormat="1">
      <c r="K60" s="203"/>
      <c r="L60" s="203"/>
    </row>
    <row r="61" spans="11:12" s="118" customFormat="1">
      <c r="K61" s="203"/>
      <c r="L61" s="203"/>
    </row>
    <row r="62" spans="11:12" s="118" customFormat="1">
      <c r="K62" s="203"/>
      <c r="L62" s="203"/>
    </row>
    <row r="63" spans="11:12" s="118" customFormat="1">
      <c r="K63" s="203"/>
      <c r="L63" s="203"/>
    </row>
    <row r="64" spans="11:12" s="118" customFormat="1">
      <c r="K64" s="203"/>
      <c r="L64" s="203"/>
    </row>
    <row r="65" spans="11:12" s="118" customFormat="1">
      <c r="K65" s="203"/>
      <c r="L65" s="203"/>
    </row>
    <row r="66" spans="11:12" s="118" customFormat="1">
      <c r="K66" s="203"/>
      <c r="L66" s="203"/>
    </row>
    <row r="67" spans="11:12" s="118" customFormat="1">
      <c r="K67" s="203"/>
      <c r="L67" s="203"/>
    </row>
    <row r="68" spans="11:12" s="118" customFormat="1">
      <c r="K68" s="203"/>
      <c r="L68" s="203"/>
    </row>
    <row r="69" spans="11:12" s="118" customFormat="1">
      <c r="K69" s="203"/>
      <c r="L69" s="203"/>
    </row>
    <row r="70" spans="11:12" s="118" customFormat="1">
      <c r="K70" s="203"/>
      <c r="L70" s="203"/>
    </row>
    <row r="71" spans="11:12" s="118" customFormat="1">
      <c r="K71" s="203"/>
      <c r="L71" s="203"/>
    </row>
    <row r="72" spans="11:12" s="118" customFormat="1">
      <c r="K72" s="203"/>
      <c r="L72" s="203"/>
    </row>
    <row r="73" spans="11:12" s="118" customFormat="1">
      <c r="K73" s="203"/>
      <c r="L73" s="203"/>
    </row>
    <row r="74" spans="11:12" s="118" customFormat="1">
      <c r="K74" s="203"/>
      <c r="L74" s="203"/>
    </row>
    <row r="75" spans="11:12" s="118" customFormat="1">
      <c r="K75" s="203"/>
      <c r="L75" s="203"/>
    </row>
    <row r="76" spans="11:12" s="118" customFormat="1">
      <c r="K76" s="203"/>
      <c r="L76" s="203"/>
    </row>
    <row r="77" spans="11:12" s="118" customFormat="1">
      <c r="K77" s="203"/>
      <c r="L77" s="203"/>
    </row>
    <row r="78" spans="11:12" s="118" customFormat="1">
      <c r="K78" s="203"/>
      <c r="L78" s="203"/>
    </row>
    <row r="79" spans="11:12" s="118" customFormat="1">
      <c r="K79" s="203"/>
      <c r="L79" s="203"/>
    </row>
    <row r="80" spans="11:12" s="118" customFormat="1">
      <c r="K80" s="203"/>
      <c r="L80" s="203"/>
    </row>
    <row r="81" spans="11:12" s="118" customFormat="1">
      <c r="K81" s="203"/>
      <c r="L81" s="203"/>
    </row>
    <row r="82" spans="11:12" s="118" customFormat="1">
      <c r="K82" s="203"/>
      <c r="L82" s="203"/>
    </row>
    <row r="83" spans="11:12" s="118" customFormat="1">
      <c r="K83" s="203"/>
      <c r="L83" s="203"/>
    </row>
    <row r="84" spans="11:12" s="118" customFormat="1">
      <c r="K84" s="203"/>
      <c r="L84" s="203"/>
    </row>
    <row r="85" spans="11:12" s="118" customFormat="1">
      <c r="K85" s="203"/>
      <c r="L85" s="203"/>
    </row>
    <row r="86" spans="11:12" s="118" customFormat="1">
      <c r="K86" s="203"/>
      <c r="L86" s="203"/>
    </row>
    <row r="87" spans="11:12" s="118" customFormat="1">
      <c r="K87" s="203"/>
      <c r="L87" s="203"/>
    </row>
    <row r="88" spans="11:12" s="118" customFormat="1">
      <c r="K88" s="203"/>
      <c r="L88" s="203"/>
    </row>
    <row r="89" spans="11:12" s="118" customFormat="1">
      <c r="K89" s="203"/>
      <c r="L89" s="203"/>
    </row>
    <row r="90" spans="11:12" s="118" customFormat="1">
      <c r="K90" s="203"/>
      <c r="L90" s="203"/>
    </row>
    <row r="91" spans="11:12" s="118" customFormat="1">
      <c r="K91" s="203"/>
      <c r="L91" s="203"/>
    </row>
    <row r="92" spans="11:12" s="118" customFormat="1">
      <c r="K92" s="203"/>
      <c r="L92" s="203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10-06-2025</vt:lpstr>
      <vt:lpstr>By Order</vt:lpstr>
      <vt:lpstr>All Stores</vt:lpstr>
      <vt:lpstr>'10-06-2025'!Print_Titles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2025-06-11T10:33:35Z</cp:lastPrinted>
  <dcterms:created xsi:type="dcterms:W3CDTF">2010-10-20T06:23:14Z</dcterms:created>
  <dcterms:modified xsi:type="dcterms:W3CDTF">2025-06-11T10:34:02Z</dcterms:modified>
</cp:coreProperties>
</file>