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7-04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'07-04-2025'!$12:$14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2" i="11"/>
  <c r="G82" i="11"/>
  <c r="I83" i="11"/>
  <c r="G83" i="11"/>
  <c r="I75" i="11"/>
  <c r="G75" i="11"/>
  <c r="I79" i="11"/>
  <c r="G79" i="11"/>
  <c r="I78" i="11"/>
  <c r="G78" i="11"/>
  <c r="I77" i="11"/>
  <c r="G77" i="11"/>
  <c r="I76" i="11"/>
  <c r="G76" i="11"/>
  <c r="I72" i="11"/>
  <c r="G72" i="11"/>
  <c r="I71" i="11"/>
  <c r="G71" i="11"/>
  <c r="I70" i="11"/>
  <c r="G70" i="11"/>
  <c r="I67" i="11"/>
  <c r="G67" i="11"/>
  <c r="I69" i="11"/>
  <c r="G69" i="11"/>
  <c r="I68" i="11"/>
  <c r="G68" i="11"/>
  <c r="I61" i="11"/>
  <c r="G61" i="11"/>
  <c r="I64" i="11"/>
  <c r="G64" i="11"/>
  <c r="I56" i="11"/>
  <c r="G56" i="11"/>
  <c r="I60" i="11"/>
  <c r="G60" i="11"/>
  <c r="I59" i="11"/>
  <c r="G59" i="11"/>
  <c r="I58" i="11"/>
  <c r="G58" i="11"/>
  <c r="I57" i="11"/>
  <c r="G57" i="11"/>
  <c r="I63" i="11"/>
  <c r="G63" i="11"/>
  <c r="I62" i="11"/>
  <c r="G62" i="11"/>
  <c r="I53" i="11"/>
  <c r="G53" i="11"/>
  <c r="I52" i="11"/>
  <c r="G52" i="11"/>
  <c r="I49" i="11"/>
  <c r="G49" i="11"/>
  <c r="I51" i="11"/>
  <c r="G51" i="11"/>
  <c r="I50" i="11"/>
  <c r="G50" i="11"/>
  <c r="I48" i="11"/>
  <c r="G48" i="11"/>
  <c r="I44" i="11"/>
  <c r="G44" i="11"/>
  <c r="I40" i="11"/>
  <c r="G40" i="11"/>
  <c r="I41" i="11"/>
  <c r="G41" i="11"/>
  <c r="I42" i="11"/>
  <c r="G42" i="11"/>
  <c r="I45" i="11"/>
  <c r="G45" i="11"/>
  <c r="I43" i="11"/>
  <c r="G43" i="11"/>
  <c r="I33" i="11"/>
  <c r="G33" i="11"/>
  <c r="I37" i="11"/>
  <c r="G37" i="11"/>
  <c r="I34" i="11"/>
  <c r="G34" i="11"/>
  <c r="I35" i="11"/>
  <c r="G35" i="11"/>
  <c r="I36" i="11"/>
  <c r="G36" i="11"/>
  <c r="I28" i="11"/>
  <c r="G28" i="11"/>
  <c r="I15" i="11"/>
  <c r="G15" i="11"/>
  <c r="I26" i="11"/>
  <c r="G26" i="11"/>
  <c r="I23" i="11"/>
  <c r="G23" i="11"/>
  <c r="I17" i="11"/>
  <c r="G17" i="11"/>
  <c r="I19" i="11"/>
  <c r="G19" i="11"/>
  <c r="I18" i="11"/>
  <c r="G18" i="11"/>
  <c r="I20" i="11"/>
  <c r="G20" i="11"/>
  <c r="I21" i="11"/>
  <c r="G21" i="11"/>
  <c r="I25" i="11"/>
  <c r="G25" i="11"/>
  <c r="I16" i="11"/>
  <c r="G16" i="11"/>
  <c r="I29" i="11"/>
  <c r="G29" i="11"/>
  <c r="I27" i="11"/>
  <c r="G27" i="11"/>
  <c r="I24" i="11"/>
  <c r="G24" i="11"/>
  <c r="I30" i="11"/>
  <c r="G30" i="11"/>
  <c r="I22" i="11"/>
  <c r="G22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<sst xmlns="http://schemas.openxmlformats.org/spreadsheetml/2006/main" count="852" uniqueCount="231">
  <si>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</si>
  <si>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</si>
  <si>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</si>
  <si>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</si>
  <si>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</si>
  <si>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</si>
  <si>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</si>
  <si>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</si>
  <si>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</si>
  <si>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</si>
  <si>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</si>
  <si>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</si>
  <si>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</si>
  <si>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</si>
  <si>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</si>
  <si>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</si>
  <si>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</si>
  <si>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</si>
  <si>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</si>
  <si>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</si>
  <si>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</si>
  <si>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</si>
  <si>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</si>
  <si>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</si>
  <si>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</si>
  <si>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</si>
  <si>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</si>
  <si>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</si>
  <si>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</si>
  <si>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</si>
  <si>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</si>
  <si>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</si>
  <si>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</si>
  <si>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</si>
  <si>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</si>
  <si>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</si>
  <si>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</si>
  <si>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</si>
  <si>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</si>
  <si>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</si>
  <si>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</si>
  <si>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</si>
  <si>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</si>
  <si>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</si>
  <si>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</si>
  <si>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</si>
  <si>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</si>
  <si>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</si>
  <si>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</si>
  <si>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</si>
  <si>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</si>
  <si>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</si>
  <si>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</si>
  <si>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</si>
  <si>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</si>
  <si>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</si>
  <si>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</si>
  <si>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</si>
  <si>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</si>
  <si>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</si>
  <si>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</si>
  <si>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</si>
  <si>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</si>
  <si>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</si>
  <si>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</si>
  <si>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</si>
  <si>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</si>
  <si>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</si>
  <si>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</si>
  <si>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</si>
  <si>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</si>
  <si>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</si>
  <si>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</si>
  <si>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</si>
  <si>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</si>
  <si>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</si>
  <si>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</si>
  <si>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</si>
  <si>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</si>
  <si>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</si>
  <si>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</si>
  <si>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</si>
  <si>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</si>
  <si>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</si>
  <si>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</si>
  <si>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</si>
  <si>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</si>
  <si>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</si>
  <si>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</si>
  <si>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</si>
  <si>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</si>
  <si>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</si>
  <si>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</si>
  <si>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</si>
  <si>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</si>
  <si>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</si>
  <si>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</si>
  <si>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</si>
  <si>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</si>
  <si>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</si>
  <si>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</si>
  <si>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</si>
  <si>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</si>
  <si>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</si>
  <si>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</si>
  <si>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</si>
  <si>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</si>
  <si>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</si>
  <si>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</si>
  <si>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</si>
  <si>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</si>
  <si>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</si>
  <si>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</si>
  <si>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</si>
  <si>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</si>
  <si>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</si>
  <si>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</si>
  <si>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</si>
  <si>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</si>
  <si>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</si>
  <si>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</si>
  <si>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</si>
  <si>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</si>
  <si>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</si>
  <si>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</si>
  <si>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</si>
  <si>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</si>
  <si>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</si>
  <si>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</si>
  <si>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</si>
  <si>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</si>
  <si>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</si>
  <si>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</si>
  <si>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</si>
  <si>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</si>
  <si>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</si>
  <si>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</si>
  <si>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</si>
  <si>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</si>
  <si>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</si>
  <si>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</si>
  <si>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</si>
  <si>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</si>
  <si>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</si>
  <si>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</si>
  <si>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</si>
  <si>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</si>
  <si>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</si>
  <si>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</si>
  <si>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</si>
  <si>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</si>
  <si>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</si>
  <si>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</si>
  <si>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</si>
  <si>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</si>
  <si>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</si>
  <si>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</si>
  <si>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</si>
  <si>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</si>
  <si>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</si>
  <si>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</si>
  <si>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</si>
  <si>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</si>
  <si>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</si>
  <si>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</si>
  <si>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</si>
  <si>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</si>
  <si>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</si>
  <si>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</si>
  <si>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</si>
  <si>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</si>
  <si>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</si>
  <si>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</si>
  <si>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</si>
  <si>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</si>
  <si>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</si>
  <si>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</si>
  <si>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</si>
  <si>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</si>
  <si>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</si>
  <si>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</si>
  <si>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</si>
  <si>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</si>
  <si>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</si>
  <si>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</si>
  <si>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</si>
  <si>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</si>
  <si>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</si>
  <si>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</si>
  <si>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</si>
  <si>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</si>
  <si>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</si>
  <si>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</si>
  <si>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</si>
  <si>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</si>
  <si>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</si>
  <si>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</si>
  <si>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</si>
  <si>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</si>
  <si>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</si>
  <si>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</si>
  <si>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</si>
  <si>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</si>
  <si>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</si>
  <si>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</si>
  <si>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</si>
  <si>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</si>
  <si>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</si>
  <si>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</si>
  <si>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</si>
  <si>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</si>
  <si>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</si>
  <si>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</si>
  <si>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</si>
  <si>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</si>
  <si>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</si>
  <si>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</si>
  <si>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</si>
  <si>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</si>
  <si>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02-04-2025(ل.ل.)</t>
  </si>
  <si>
    <t>معدل الأسعار في نيسان 2024 (ل.ل.)</t>
  </si>
  <si>
    <t>معدل أسعار المحلات والملاحم في 02-04-2025 (ل.ل.)</t>
  </si>
  <si>
    <t>المعدل العام للأسعار في 02-04-2025  (ل.ل.)</t>
  </si>
  <si>
    <t>المجموع</t>
  </si>
  <si>
    <t>معدل أسعار  السوبرماركات في 07-04-2025(ل.ل.)</t>
  </si>
  <si>
    <t xml:space="preserve"> التاريخ 7 نيسان 2025</t>
  </si>
  <si>
    <t>معدل أسعار المحلات والملاحم في 07-04-2025 (ل.ل.)</t>
  </si>
  <si>
    <t>معدل أسعار  السوبرماركات في 07-04-2025 (ل.ل.)</t>
  </si>
  <si>
    <t>المعدل العام للأسعار في 07-04-2025 (ل.ل.)</t>
  </si>
  <si>
    <t>المعدل العام للأسعار في 07-04-2025  (ل.ل.)</t>
  </si>
  <si>
    <t xml:space="preserve"> التاريخ 07 نيسان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</si>
</sst>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1" fillId="2" borderId="2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220</v>
      </c>
      <c r="F12" s="206" t="s">
        <v>224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68802.633333333331</v>
      </c>
      <c r="F15" s="168">
        <v>99498.8</v>
      </c>
      <c r="G15" s="43">
        <f t="shared" ref="G15:G30" si="0">(F15-E15)/E15</f>
        <v>0.44614813677189691</v>
      </c>
      <c r="H15" s="168">
        <v>104998.8</v>
      </c>
      <c r="I15" s="43">
        <f t="shared" ref="I15:I30" si="1">(F15-H15)/H15</f>
        <v>-5.2381551027249833E-2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85898.003703703696</v>
      </c>
      <c r="F16" s="162">
        <v>157776.44444444444</v>
      </c>
      <c r="G16" s="46">
        <f t="shared" si="0"/>
        <v>0.83678825632174192</v>
      </c>
      <c r="H16" s="162">
        <v>144443.11111111112</v>
      </c>
      <c r="I16" s="42">
        <f t="shared" si="1"/>
        <v>9.2308544386563426E-2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95586</v>
      </c>
      <c r="F17" s="162">
        <v>154998.79999999999</v>
      </c>
      <c r="G17" s="46">
        <f t="shared" si="0"/>
        <v>0.6215638273387315</v>
      </c>
      <c r="H17" s="162">
        <v>167498.79999999999</v>
      </c>
      <c r="I17" s="42">
        <f t="shared" si="1"/>
        <v>-7.4627400315703765E-2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39554.600000000006</v>
      </c>
      <c r="F18" s="162">
        <v>49398.8</v>
      </c>
      <c r="G18" s="46">
        <f t="shared" si="0"/>
        <v>0.24887623689785754</v>
      </c>
      <c r="H18" s="162">
        <v>47898.8</v>
      </c>
      <c r="I18" s="42">
        <f t="shared" si="1"/>
        <v>3.1316024618570817E-2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321818.625</v>
      </c>
      <c r="F19" s="162">
        <v>422498</v>
      </c>
      <c r="G19" s="46">
        <f t="shared" si="0"/>
        <v>0.31284508471192429</v>
      </c>
      <c r="H19" s="162">
        <v>393569.71428571426</v>
      </c>
      <c r="I19" s="42">
        <f t="shared" si="1"/>
        <v>7.3502316525516698E-2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69466.53333333334</v>
      </c>
      <c r="F20" s="162">
        <v>131998.79999999999</v>
      </c>
      <c r="G20" s="46">
        <f t="shared" si="0"/>
        <v>0.90017831128274683</v>
      </c>
      <c r="H20" s="162">
        <v>140998.79999999999</v>
      </c>
      <c r="I20" s="42">
        <f t="shared" si="1"/>
        <v>-6.3830330470897631E-2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72527.466666666674</v>
      </c>
      <c r="F21" s="162">
        <v>108498.8</v>
      </c>
      <c r="G21" s="46">
        <f t="shared" si="0"/>
        <v>0.4959684239166402</v>
      </c>
      <c r="H21" s="162">
        <v>101498.8</v>
      </c>
      <c r="I21" s="42">
        <f t="shared" si="1"/>
        <v>6.8966332606887962E-2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27080.355555555558</v>
      </c>
      <c r="F22" s="162">
        <v>35398.800000000003</v>
      </c>
      <c r="G22" s="46">
        <f t="shared" si="0"/>
        <v>0.30717633774708358</v>
      </c>
      <c r="H22" s="162">
        <v>33898.800000000003</v>
      </c>
      <c r="I22" s="42">
        <f t="shared" si="1"/>
        <v>4.4249353959432192E-2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32130.225925925926</v>
      </c>
      <c r="F23" s="162">
        <v>40443.111111111109</v>
      </c>
      <c r="G23" s="46">
        <f t="shared" si="0"/>
        <v>0.25872476603027877</v>
      </c>
      <c r="H23" s="162">
        <v>41554.222222222219</v>
      </c>
      <c r="I23" s="42">
        <f t="shared" si="1"/>
        <v>-2.6738825844679473E-2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32009.125925925924</v>
      </c>
      <c r="F24" s="162">
        <v>40443.111111111109</v>
      </c>
      <c r="G24" s="46">
        <f t="shared" si="0"/>
        <v>0.26348689447824142</v>
      </c>
      <c r="H24" s="162">
        <v>41554.222222222219</v>
      </c>
      <c r="I24" s="42">
        <f t="shared" si="1"/>
        <v>-2.6738825844679473E-2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31350.62222222222</v>
      </c>
      <c r="F25" s="162">
        <v>37109.777777777781</v>
      </c>
      <c r="G25" s="46">
        <f t="shared" si="0"/>
        <v>0.18370147535615117</v>
      </c>
      <c r="H25" s="162">
        <v>38398.800000000003</v>
      </c>
      <c r="I25" s="42">
        <f t="shared" si="1"/>
        <v>-3.3569336078789487E-2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77223.959259259253</v>
      </c>
      <c r="F26" s="162">
        <v>103498.8</v>
      </c>
      <c r="G26" s="46">
        <f t="shared" si="0"/>
        <v>0.34024208280398888</v>
      </c>
      <c r="H26" s="162">
        <v>112498.8</v>
      </c>
      <c r="I26" s="42">
        <f t="shared" si="1"/>
        <v>-8.0000853342435646E-2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32140.596296296295</v>
      </c>
      <c r="F27" s="162">
        <v>39887.555555555555</v>
      </c>
      <c r="G27" s="46">
        <f t="shared" si="0"/>
        <v>0.24103346396693881</v>
      </c>
      <c r="H27" s="162">
        <v>40998.666666666664</v>
      </c>
      <c r="I27" s="42">
        <f t="shared" si="1"/>
        <v>-2.7101152340997501E-2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94632.255555555559</v>
      </c>
      <c r="F28" s="162">
        <v>73898.8</v>
      </c>
      <c r="G28" s="46">
        <f t="shared" si="0"/>
        <v>-0.21909501611090323</v>
      </c>
      <c r="H28" s="162">
        <v>80444.222222222219</v>
      </c>
      <c r="I28" s="42">
        <f t="shared" si="1"/>
        <v>-8.1365970624228165E-2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116960.68095238094</v>
      </c>
      <c r="F29" s="162">
        <v>115642.42857142857</v>
      </c>
      <c r="G29" s="46">
        <f t="shared" si="0"/>
        <v>-1.1270902069124237E-2</v>
      </c>
      <c r="H29" s="162">
        <v>128499.57142857143</v>
      </c>
      <c r="I29" s="42">
        <f t="shared" si="1"/>
        <v>-0.10005592014203503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52700.085185185184</v>
      </c>
      <c r="F30" s="165">
        <v>75555.333333333328</v>
      </c>
      <c r="G30" s="48">
        <f t="shared" si="0"/>
        <v>0.4336852220985235</v>
      </c>
      <c r="H30" s="165">
        <v>73333.111111111109</v>
      </c>
      <c r="I30" s="53">
        <f t="shared" si="1"/>
        <v>3.0303122130673078E-2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148908.23333333331</v>
      </c>
      <c r="F32" s="168">
        <v>201109.77777777778</v>
      </c>
      <c r="G32" s="43">
        <f>(F32-E32)/E32</f>
        <v>0.35056184118167955</v>
      </c>
      <c r="H32" s="168">
        <v>197776.44444444444</v>
      </c>
      <c r="I32" s="42">
        <f>(F32-H32)/H32</f>
        <v>1.6854046207053133E-2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198332</v>
      </c>
      <c r="G33" s="46">
        <f>(F33-E33)/E33</f>
        <v>0.37765220091259077</v>
      </c>
      <c r="H33" s="162">
        <v>194443.11111111112</v>
      </c>
      <c r="I33" s="42">
        <f>(F33-H33)/H33</f>
        <v>2.0000137143797489E-2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45068.149999999994</v>
      </c>
      <c r="F34" s="162">
        <v>88373.75</v>
      </c>
      <c r="G34" s="46">
        <f>(F34-E34)/E34</f>
        <v>0.96089144994857811</v>
      </c>
      <c r="H34" s="162">
        <v>90623.75</v>
      </c>
      <c r="I34" s="42">
        <f>(F34-H34)/H34</f>
        <v>-2.4827928661084981E-2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156665</v>
      </c>
      <c r="G35" s="46">
        <f>(F35-E35)/E35</f>
        <v>0.73121209710214119</v>
      </c>
      <c r="H35" s="162">
        <v>138331.66666666666</v>
      </c>
      <c r="I35" s="42">
        <f>(F35-H35)/H35</f>
        <v>0.1325317172496055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76998.8</v>
      </c>
      <c r="G36" s="48">
        <f>(F36-E36)/E36</f>
        <v>0.64978809534352555</v>
      </c>
      <c r="H36" s="162">
        <v>73498.8</v>
      </c>
      <c r="I36" s="53">
        <f>(F36-H36)/H36</f>
        <v>4.7619825085579624E-2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1807096.2833333332</v>
      </c>
      <c r="F38" s="162">
        <v>1760063.5</v>
      </c>
      <c r="G38" s="43">
        <f t="shared" ref="G38:G43" si="2">(F38-E38)/E38</f>
        <v>-2.6026716875637356E-2</v>
      </c>
      <c r="H38" s="162">
        <v>1866806.5</v>
      </c>
      <c r="I38" s="42">
        <f t="shared" ref="I38:I43" si="3">(F38-H38)/H38</f>
        <v>-5.7179466645311122E-2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992034.00589695829</v>
      </c>
      <c r="F39" s="162">
        <v>1030254.3333333334</v>
      </c>
      <c r="G39" s="46">
        <f t="shared" si="2"/>
        <v>3.8527235164502009E-2</v>
      </c>
      <c r="H39" s="162">
        <v>1077857.625</v>
      </c>
      <c r="I39" s="42">
        <f t="shared" si="3"/>
        <v>-4.4164730630974224E-2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614622.12197392923</v>
      </c>
      <c r="F40" s="162">
        <v>739576.5</v>
      </c>
      <c r="G40" s="46">
        <f t="shared" si="2"/>
        <v>0.20330276695014735</v>
      </c>
      <c r="H40" s="162">
        <v>784426.5</v>
      </c>
      <c r="I40" s="42">
        <f t="shared" si="3"/>
        <v>-5.7175528873642079E-2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357903</v>
      </c>
      <c r="F41" s="162">
        <v>341218.8</v>
      </c>
      <c r="G41" s="46">
        <f t="shared" si="2"/>
        <v>-4.6616541353383494E-2</v>
      </c>
      <c r="H41" s="162">
        <v>367770</v>
      </c>
      <c r="I41" s="42">
        <f t="shared" si="3"/>
        <v>-7.2195121951219549E-2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279565</v>
      </c>
      <c r="F42" s="162">
        <v>219765.00000000003</v>
      </c>
      <c r="G42" s="46">
        <f t="shared" si="2"/>
        <v>-0.2139037433155079</v>
      </c>
      <c r="H42" s="162">
        <v>237705</v>
      </c>
      <c r="I42" s="42">
        <f t="shared" si="3"/>
        <v>-7.5471698113207419E-2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835480.75</v>
      </c>
      <c r="F43" s="162">
        <v>998899.19999999995</v>
      </c>
      <c r="G43" s="48">
        <f t="shared" si="2"/>
        <v>0.19559810324774085</v>
      </c>
      <c r="H43" s="162">
        <v>1011457.2</v>
      </c>
      <c r="I43" s="55">
        <f t="shared" si="3"/>
        <v>-1.2415750266051791E-2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313707.05462445685</v>
      </c>
      <c r="F45" s="162">
        <v>327741.375</v>
      </c>
      <c r="G45" s="43">
        <f t="shared" ref="G45:G50" si="4">(F45-E45)/E45</f>
        <v>4.4737025096052839E-2</v>
      </c>
      <c r="H45" s="162">
        <v>339450.42857142858</v>
      </c>
      <c r="I45" s="42">
        <f t="shared" ref="I45:I50" si="5">(F45-H45)/H45</f>
        <v>-3.4494148735371863E-2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315224.84096834267</v>
      </c>
      <c r="F46" s="162">
        <v>314348.66666666669</v>
      </c>
      <c r="G46" s="46">
        <f t="shared" si="4"/>
        <v>-2.7795217502036228E-3</v>
      </c>
      <c r="H46" s="162">
        <v>314348.66666666669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990132.37642990157</v>
      </c>
      <c r="F47" s="162">
        <v>996695.14285714284</v>
      </c>
      <c r="G47" s="46">
        <f t="shared" si="4"/>
        <v>6.6281707208731902E-3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1301957.08125</v>
      </c>
      <c r="F48" s="162">
        <v>1342696.875</v>
      </c>
      <c r="G48" s="46">
        <f t="shared" si="4"/>
        <v>3.1291195644395559E-2</v>
      </c>
      <c r="H48" s="162">
        <v>1346060.625</v>
      </c>
      <c r="I48" s="78">
        <f t="shared" si="5"/>
        <v>-2.4989587671803417E-3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140841.79003724395</v>
      </c>
      <c r="F49" s="162">
        <v>166169.25</v>
      </c>
      <c r="G49" s="46">
        <f t="shared" si="4"/>
        <v>0.17982915408884328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1818667.5</v>
      </c>
      <c r="F50" s="162">
        <v>1672008</v>
      </c>
      <c r="G50" s="53">
        <f t="shared" si="4"/>
        <v>-8.0641183723797777E-2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146088.22625698324</v>
      </c>
      <c r="F52" s="159">
        <v>155853.75</v>
      </c>
      <c r="G52" s="161">
        <f t="shared" ref="G52:G60" si="6">(F52-E52)/E52</f>
        <v>6.6846754137724049E-2</v>
      </c>
      <c r="H52" s="159">
        <v>155852.5</v>
      </c>
      <c r="I52" s="109">
        <f t="shared" ref="I52:I60" si="7">(F52-H52)/H52</f>
        <v>8.0204039075407833E-6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194145.15437616387</v>
      </c>
      <c r="F53" s="162">
        <v>212140.5</v>
      </c>
      <c r="G53" s="164">
        <f t="shared" si="6"/>
        <v>9.2690161037804919E-2</v>
      </c>
      <c r="H53" s="162">
        <v>212131.5</v>
      </c>
      <c r="I53" s="78">
        <f t="shared" si="7"/>
        <v>4.2426513742654907E-5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131867.90875232776</v>
      </c>
      <c r="F54" s="162">
        <v>139035</v>
      </c>
      <c r="G54" s="164">
        <f t="shared" si="6"/>
        <v>5.4350533920526203E-2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199788.09217877095</v>
      </c>
      <c r="F55" s="162">
        <v>158769</v>
      </c>
      <c r="G55" s="164">
        <f t="shared" si="6"/>
        <v>-0.2053129980442826</v>
      </c>
      <c r="H55" s="162">
        <v>158769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103381.04567039106</v>
      </c>
      <c r="F56" s="162">
        <v>105285.375</v>
      </c>
      <c r="G56" s="169">
        <f t="shared" si="6"/>
        <v>1.8420488178079539E-2</v>
      </c>
      <c r="H56" s="162">
        <v>105285.375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97328.160441606815</v>
      </c>
      <c r="F57" s="165">
        <v>147108</v>
      </c>
      <c r="G57" s="167">
        <f t="shared" si="6"/>
        <v>0.51146389012724836</v>
      </c>
      <c r="H57" s="165">
        <v>147108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199491.13888888891</v>
      </c>
      <c r="F58" s="168">
        <v>180476.4</v>
      </c>
      <c r="G58" s="42">
        <f t="shared" si="6"/>
        <v>-9.5316208001998526E-2</v>
      </c>
      <c r="H58" s="168">
        <v>184602.6</v>
      </c>
      <c r="I58" s="42">
        <f t="shared" si="7"/>
        <v>-2.2351797862002008E-2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194037.13575418992</v>
      </c>
      <c r="F59" s="162">
        <v>222199.71428571429</v>
      </c>
      <c r="G59" s="46">
        <f t="shared" si="6"/>
        <v>0.14514014764267227</v>
      </c>
      <c r="H59" s="162">
        <v>220662</v>
      </c>
      <c r="I59" s="42">
        <f t="shared" si="7"/>
        <v>6.9686411149825975E-3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1289288</v>
      </c>
      <c r="G60" s="48">
        <f t="shared" si="6"/>
        <v>0.31784841075794623</v>
      </c>
      <c r="H60" s="162">
        <v>1289288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398153.46221291128</v>
      </c>
      <c r="F62" s="162">
        <v>490098.375</v>
      </c>
      <c r="G62" s="43">
        <f t="shared" ref="G62:G67" si="8">(F62-E62)/E62</f>
        <v>0.23092832667098967</v>
      </c>
      <c r="H62" s="162">
        <v>490322.625</v>
      </c>
      <c r="I62" s="42">
        <f t="shared" ref="I62:I67" si="9">(F62-H62)/H62</f>
        <v>-4.5735193231191402E-4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2913057.3333333335</v>
      </c>
      <c r="F63" s="162">
        <v>3145779</v>
      </c>
      <c r="G63" s="46">
        <f t="shared" si="8"/>
        <v>7.988914739291085E-2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903839.625</v>
      </c>
      <c r="F64" s="162">
        <v>817864.66666666663</v>
      </c>
      <c r="G64" s="46">
        <f t="shared" si="8"/>
        <v>-9.5121917600518316E-2</v>
      </c>
      <c r="H64" s="162">
        <v>835904.33333333337</v>
      </c>
      <c r="I64" s="78">
        <f t="shared" si="9"/>
        <v>-2.1581018242518273E-2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596754.16666666663</v>
      </c>
      <c r="F65" s="162">
        <v>601289</v>
      </c>
      <c r="G65" s="46">
        <f t="shared" si="8"/>
        <v>7.5991649269311718E-3</v>
      </c>
      <c r="H65" s="162">
        <v>601289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289656.25</v>
      </c>
      <c r="F66" s="162">
        <v>292646.25</v>
      </c>
      <c r="G66" s="46">
        <f t="shared" si="8"/>
        <v>1.032258064516129E-2</v>
      </c>
      <c r="H66" s="162">
        <v>290403.75</v>
      </c>
      <c r="I66" s="78">
        <f t="shared" si="9"/>
        <v>7.7220077220077222E-3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219810.33255741777</v>
      </c>
      <c r="F67" s="162">
        <v>224506.28571428571</v>
      </c>
      <c r="G67" s="48">
        <f t="shared" si="8"/>
        <v>2.1363659761723365E-2</v>
      </c>
      <c r="H67" s="162">
        <v>219646.875</v>
      </c>
      <c r="I67" s="79">
        <f t="shared" si="9"/>
        <v>2.212374163887244E-2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300046.5</v>
      </c>
      <c r="F69" s="168">
        <v>309285.59999999998</v>
      </c>
      <c r="G69" s="43">
        <f>(F69-E69)/E69</f>
        <v>3.0792227204783182E-2</v>
      </c>
      <c r="H69" s="168">
        <v>313052.7</v>
      </c>
      <c r="I69" s="42">
        <f>(F69-H69)/H69</f>
        <v>-1.2033437181663135E-2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199599.42861576661</v>
      </c>
      <c r="F70" s="162">
        <v>205541.14285714287</v>
      </c>
      <c r="G70" s="46">
        <f>(F70-E70)/E70</f>
        <v>2.9768192637536037E-2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80219.108539505178</v>
      </c>
      <c r="F71" s="162">
        <v>98109.375</v>
      </c>
      <c r="G71" s="46">
        <f>(F71-E71)/E71</f>
        <v>0.22301751772377867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132518.58919925513</v>
      </c>
      <c r="F72" s="162">
        <v>157872</v>
      </c>
      <c r="G72" s="46">
        <f>(F72-E72)/E72</f>
        <v>0.19131965525699526</v>
      </c>
      <c r="H72" s="162">
        <v>157872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124529.50631078005</v>
      </c>
      <c r="F73" s="171">
        <v>132756</v>
      </c>
      <c r="G73" s="46">
        <f>(F73-E73)/E73</f>
        <v>6.6060598270498497E-2</v>
      </c>
      <c r="H73" s="171">
        <v>134816.79999999999</v>
      </c>
      <c r="I73" s="55">
        <f>(F73-H73)/H73</f>
        <v>-1.5285928756653388E-2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70606.71428571429</v>
      </c>
      <c r="G75" s="42">
        <f t="shared" ref="G75:G81" si="10">(F75-E75)/E75</f>
        <v>-1.4311270125223584E-2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105846</v>
      </c>
      <c r="F76" s="162">
        <v>91606.125</v>
      </c>
      <c r="G76" s="46">
        <f t="shared" si="10"/>
        <v>-0.13453389830508475</v>
      </c>
      <c r="H76" s="162">
        <v>92166.75</v>
      </c>
      <c r="I76" s="42">
        <f t="shared" si="11"/>
        <v>-6.082725060827251E-3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50082.5</v>
      </c>
      <c r="F77" s="162">
        <v>57023.571428571428</v>
      </c>
      <c r="G77" s="46">
        <f t="shared" si="10"/>
        <v>0.13859275053304901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92563.611214566525</v>
      </c>
      <c r="F78" s="162">
        <v>90933.375</v>
      </c>
      <c r="G78" s="46">
        <f t="shared" si="10"/>
        <v>-1.761206367357001E-2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132503.88247465342</v>
      </c>
      <c r="F79" s="162">
        <v>145214.33333333334</v>
      </c>
      <c r="G79" s="46">
        <f t="shared" si="10"/>
        <v>9.5925120240241218E-2</v>
      </c>
      <c r="H79" s="162">
        <v>145214.33333333334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189200.55555555553</v>
      </c>
      <c r="F81" s="165">
        <v>300993.33333333331</v>
      </c>
      <c r="G81" s="48">
        <f t="shared" si="10"/>
        <v>0.59086918349429329</v>
      </c>
      <c r="H81" s="165">
        <v>300993.33333333331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14" t="s">
        <v>226</v>
      </c>
      <c r="G12" s="206" t="s">
        <v>197</v>
      </c>
      <c r="H12" s="214" t="s">
        <v>221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68802.633333333331</v>
      </c>
      <c r="F15" s="168">
        <v>63500</v>
      </c>
      <c r="G15" s="42">
        <f>(F15-E15)/E15</f>
        <v>-7.7070209037541651E-2</v>
      </c>
      <c r="H15" s="168">
        <v>81000</v>
      </c>
      <c r="I15" s="111">
        <f>(F15-H15)/H15</f>
        <v>-0.21604938271604937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85898.003703703696</v>
      </c>
      <c r="F16" s="162">
        <v>118500</v>
      </c>
      <c r="G16" s="46">
        <f t="shared" ref="G16:G39" si="0">(F16-E16)/E16</f>
        <v>0.37954311963702353</v>
      </c>
      <c r="H16" s="162">
        <v>126320</v>
      </c>
      <c r="I16" s="46">
        <f>(F16-H16)/H16</f>
        <v>-6.1906269791006968E-2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95586</v>
      </c>
      <c r="F17" s="162">
        <v>112833.33200000001</v>
      </c>
      <c r="G17" s="46">
        <f t="shared" si="0"/>
        <v>0.1804378465465655</v>
      </c>
      <c r="H17" s="162">
        <v>131000</v>
      </c>
      <c r="I17" s="46">
        <f t="shared" ref="I17:I29" si="1">(F17-H17)/H17</f>
        <v>-0.13867685496183199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39554.600000000006</v>
      </c>
      <c r="F18" s="162">
        <v>37333.332000000002</v>
      </c>
      <c r="G18" s="46">
        <f t="shared" si="0"/>
        <v>-5.6157008287278931E-2</v>
      </c>
      <c r="H18" s="162">
        <v>40500</v>
      </c>
      <c r="I18" s="46">
        <f t="shared" si="1"/>
        <v>-7.8189333333333277E-2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321818.625</v>
      </c>
      <c r="F19" s="162">
        <v>358000</v>
      </c>
      <c r="G19" s="46">
        <f t="shared" si="0"/>
        <v>0.11242784658594573</v>
      </c>
      <c r="H19" s="162">
        <v>377000</v>
      </c>
      <c r="I19" s="46">
        <f t="shared" si="1"/>
        <v>-5.0397877984084884E-2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69466.53333333334</v>
      </c>
      <c r="F20" s="162">
        <v>88333.332000000009</v>
      </c>
      <c r="G20" s="46">
        <f t="shared" si="0"/>
        <v>0.27159551169963858</v>
      </c>
      <c r="H20" s="162">
        <v>132000</v>
      </c>
      <c r="I20" s="46">
        <f t="shared" si="1"/>
        <v>-0.33080809090909086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72527.466666666674</v>
      </c>
      <c r="F21" s="162">
        <v>59166.666000000005</v>
      </c>
      <c r="G21" s="46">
        <f t="shared" si="0"/>
        <v>-0.18421711498724164</v>
      </c>
      <c r="H21" s="162">
        <v>80333.332000000009</v>
      </c>
      <c r="I21" s="46">
        <f t="shared" si="1"/>
        <v>-0.26348547325287097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27080.355555555558</v>
      </c>
      <c r="F22" s="162">
        <v>21500</v>
      </c>
      <c r="G22" s="46">
        <f t="shared" si="0"/>
        <v>-0.20606655418934272</v>
      </c>
      <c r="H22" s="162">
        <v>31500</v>
      </c>
      <c r="I22" s="46">
        <f t="shared" si="1"/>
        <v>-0.31746031746031744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32130.225925925926</v>
      </c>
      <c r="F23" s="162">
        <v>27000</v>
      </c>
      <c r="G23" s="46">
        <f t="shared" si="0"/>
        <v>-0.15966977442839389</v>
      </c>
      <c r="H23" s="162">
        <v>36166.666000000005</v>
      </c>
      <c r="I23" s="46">
        <f t="shared" si="1"/>
        <v>-0.25345620743698088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32009.125925925924</v>
      </c>
      <c r="F24" s="162">
        <v>26500</v>
      </c>
      <c r="G24" s="46">
        <f t="shared" si="0"/>
        <v>-0.17211110164878901</v>
      </c>
      <c r="H24" s="162">
        <v>39000</v>
      </c>
      <c r="I24" s="46">
        <f t="shared" si="1"/>
        <v>-0.32051282051282054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31350.62222222222</v>
      </c>
      <c r="F25" s="162">
        <v>25166.666000000001</v>
      </c>
      <c r="G25" s="46">
        <f t="shared" si="0"/>
        <v>-0.19725146692108886</v>
      </c>
      <c r="H25" s="162">
        <v>35666.666000000005</v>
      </c>
      <c r="I25" s="46">
        <f t="shared" si="1"/>
        <v>-0.29439252886715012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77223.959259259253</v>
      </c>
      <c r="F26" s="162">
        <v>60166.666000000005</v>
      </c>
      <c r="G26" s="46">
        <f t="shared" si="0"/>
        <v>-0.22088084349565457</v>
      </c>
      <c r="H26" s="162">
        <v>86666.665999999997</v>
      </c>
      <c r="I26" s="46">
        <f t="shared" si="1"/>
        <v>-0.30576923312130172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32140.596296296295</v>
      </c>
      <c r="F27" s="162">
        <v>28333.332000000002</v>
      </c>
      <c r="G27" s="46">
        <f t="shared" si="0"/>
        <v>-0.11845655448324774</v>
      </c>
      <c r="H27" s="162">
        <v>35333.332000000002</v>
      </c>
      <c r="I27" s="46">
        <f t="shared" si="1"/>
        <v>-0.19811321502314017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94632.255555555559</v>
      </c>
      <c r="F28" s="162">
        <v>58000</v>
      </c>
      <c r="G28" s="46">
        <f t="shared" si="0"/>
        <v>-0.38710115637104242</v>
      </c>
      <c r="H28" s="162">
        <v>59500</v>
      </c>
      <c r="I28" s="46">
        <f t="shared" si="1"/>
        <v>-2.5210084033613446E-2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116960.68095238094</v>
      </c>
      <c r="F29" s="162">
        <v>87666.665999999997</v>
      </c>
      <c r="G29" s="46">
        <f t="shared" si="0"/>
        <v>-0.25046036594389892</v>
      </c>
      <c r="H29" s="162">
        <v>129666.666</v>
      </c>
      <c r="I29" s="46">
        <f t="shared" si="1"/>
        <v>-0.32390745667818743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52700.085185185184</v>
      </c>
      <c r="F30" s="165">
        <v>60500</v>
      </c>
      <c r="G30" s="48">
        <f t="shared" si="0"/>
        <v>0.14800573447663978</v>
      </c>
      <c r="H30" s="165">
        <v>65333.332000000009</v>
      </c>
      <c r="I30" s="48">
        <f>(F30-H30)/H30</f>
        <v>-7.3979572938358759E-2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148908.23333333331</v>
      </c>
      <c r="F32" s="168">
        <v>148166.666</v>
      </c>
      <c r="G32" s="42">
        <f t="shared" si="0"/>
        <v>-4.9800290872654513E-3</v>
      </c>
      <c r="H32" s="168">
        <v>148333.33199999999</v>
      </c>
      <c r="I32" s="43">
        <f>(F32-H32)/H32</f>
        <v>-1.1235910213356324E-3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143963.76666666666</v>
      </c>
      <c r="F33" s="162">
        <v>145500</v>
      </c>
      <c r="G33" s="46">
        <f t="shared" si="0"/>
        <v>1.0670972070981777E-2</v>
      </c>
      <c r="H33" s="162">
        <v>148333.33199999999</v>
      </c>
      <c r="I33" s="46">
        <f>(F33-H33)/H33</f>
        <v>-1.9101114778436953E-2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45068.149999999994</v>
      </c>
      <c r="F34" s="162">
        <v>79500</v>
      </c>
      <c r="G34" s="46">
        <f>(F34-E34)/E34</f>
        <v>0.7639951939451699</v>
      </c>
      <c r="H34" s="162">
        <v>79000</v>
      </c>
      <c r="I34" s="46">
        <f>(F34-H34)/H34</f>
        <v>6.3291139240506328E-3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90494.399999999994</v>
      </c>
      <c r="F35" s="162">
        <v>103000</v>
      </c>
      <c r="G35" s="46">
        <f t="shared" si="0"/>
        <v>0.13819197652009413</v>
      </c>
      <c r="H35" s="162">
        <v>89166.665999999997</v>
      </c>
      <c r="I35" s="46">
        <f>(F35-H35)/H35</f>
        <v>0.15514019555245009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46671.933333333334</v>
      </c>
      <c r="F36" s="162">
        <v>44166.666000000005</v>
      </c>
      <c r="G36" s="52">
        <f t="shared" si="0"/>
        <v>-5.3678242026971162E-2</v>
      </c>
      <c r="H36" s="162">
        <v>51666.666000000005</v>
      </c>
      <c r="I36" s="46">
        <f>(F36-H36)/H36</f>
        <v>-0.14516129219562957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1807096.2833333332</v>
      </c>
      <c r="F38" s="189">
        <v>1804163.8</v>
      </c>
      <c r="G38" s="161">
        <f t="shared" si="0"/>
        <v>-1.6227598719443788E-3</v>
      </c>
      <c r="H38" s="189">
        <v>1768283.8</v>
      </c>
      <c r="I38" s="161">
        <f>(F38-H38)/H38</f>
        <v>2.0290860550778105E-2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992034.00589695829</v>
      </c>
      <c r="F39" s="135">
        <v>1179438</v>
      </c>
      <c r="G39" s="167">
        <f t="shared" si="0"/>
        <v>0.18890884081498632</v>
      </c>
      <c r="H39" s="135">
        <v>1146813.8</v>
      </c>
      <c r="I39" s="167">
        <f>(F39-H39)/H39</f>
        <v>2.8447686974119035E-2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227</v>
      </c>
      <c r="E12" s="214" t="s">
        <v>226</v>
      </c>
      <c r="F12" s="221" t="s">
        <v>186</v>
      </c>
      <c r="G12" s="206" t="s">
        <v>220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99498.8</v>
      </c>
      <c r="E15" s="190">
        <v>63500</v>
      </c>
      <c r="F15" s="62">
        <f t="shared" ref="F15:F30" si="0">D15-E15</f>
        <v>35998.800000000003</v>
      </c>
      <c r="G15" s="159">
        <v>68802.633333333331</v>
      </c>
      <c r="H15" s="124">
        <f>AVERAGE(D15:E15)</f>
        <v>81499.399999999994</v>
      </c>
      <c r="I15" s="64">
        <f t="shared" ref="I15:I30" si="1">(H15-G15)/G15</f>
        <v>0.18453896386717752</v>
      </c>
    </row>
    <row r="16" spans="1:9" ht="16.5" customHeight="1">
      <c r="A16" s="122"/>
      <c r="B16" s="155" t="s">
        <v>5</v>
      </c>
      <c r="C16" s="142" t="s">
        <v>164</v>
      </c>
      <c r="D16" s="134">
        <v>157776.44444444444</v>
      </c>
      <c r="E16" s="134">
        <v>118500</v>
      </c>
      <c r="F16" s="65">
        <f t="shared" si="0"/>
        <v>39276.444444444438</v>
      </c>
      <c r="G16" s="162">
        <v>85898.003703703696</v>
      </c>
      <c r="H16" s="173">
        <f t="shared" ref="H16:H30" si="2">AVERAGE(D16:E16)</f>
        <v>138138.22222222222</v>
      </c>
      <c r="I16" s="66">
        <f t="shared" si="1"/>
        <v>0.60816568797938275</v>
      </c>
    </row>
    <row r="17" spans="1:9" ht="16.5">
      <c r="A17" s="122"/>
      <c r="B17" s="155" t="s">
        <v>6</v>
      </c>
      <c r="C17" s="142" t="s">
        <v>165</v>
      </c>
      <c r="D17" s="134">
        <v>154998.79999999999</v>
      </c>
      <c r="E17" s="134">
        <v>112833.33200000001</v>
      </c>
      <c r="F17" s="65">
        <f t="shared" si="0"/>
        <v>42165.467999999979</v>
      </c>
      <c r="G17" s="162">
        <v>95586</v>
      </c>
      <c r="H17" s="173">
        <f t="shared" si="2"/>
        <v>133916.06599999999</v>
      </c>
      <c r="I17" s="66">
        <f t="shared" si="1"/>
        <v>0.40100083694264843</v>
      </c>
    </row>
    <row r="18" spans="1:9" ht="16.5">
      <c r="A18" s="122"/>
      <c r="B18" s="155" t="s">
        <v>7</v>
      </c>
      <c r="C18" s="142" t="s">
        <v>166</v>
      </c>
      <c r="D18" s="134">
        <v>49398.8</v>
      </c>
      <c r="E18" s="134">
        <v>37333.332000000002</v>
      </c>
      <c r="F18" s="65">
        <f t="shared" si="0"/>
        <v>12065.468000000001</v>
      </c>
      <c r="G18" s="162">
        <v>39554.600000000006</v>
      </c>
      <c r="H18" s="173">
        <f t="shared" si="2"/>
        <v>43366.066000000006</v>
      </c>
      <c r="I18" s="66">
        <f t="shared" si="1"/>
        <v>9.6359614305289387E-2</v>
      </c>
    </row>
    <row r="19" spans="1:9" ht="16.5">
      <c r="A19" s="122"/>
      <c r="B19" s="155" t="s">
        <v>8</v>
      </c>
      <c r="C19" s="142" t="s">
        <v>167</v>
      </c>
      <c r="D19" s="134">
        <v>422498</v>
      </c>
      <c r="E19" s="134">
        <v>358000</v>
      </c>
      <c r="F19" s="65">
        <f t="shared" si="0"/>
        <v>64498</v>
      </c>
      <c r="G19" s="162">
        <v>321818.625</v>
      </c>
      <c r="H19" s="173">
        <f t="shared" si="2"/>
        <v>390249</v>
      </c>
      <c r="I19" s="66">
        <f t="shared" si="1"/>
        <v>0.21263646564893501</v>
      </c>
    </row>
    <row r="20" spans="1:9" ht="16.5">
      <c r="A20" s="122"/>
      <c r="B20" s="155" t="s">
        <v>9</v>
      </c>
      <c r="C20" s="142" t="s">
        <v>168</v>
      </c>
      <c r="D20" s="134">
        <v>131998.79999999999</v>
      </c>
      <c r="E20" s="134">
        <v>88333.332000000009</v>
      </c>
      <c r="F20" s="65">
        <f t="shared" si="0"/>
        <v>43665.467999999979</v>
      </c>
      <c r="G20" s="162">
        <v>69466.53333333334</v>
      </c>
      <c r="H20" s="173">
        <f t="shared" si="2"/>
        <v>110166.06599999999</v>
      </c>
      <c r="I20" s="66">
        <f t="shared" si="1"/>
        <v>0.58588691149119265</v>
      </c>
    </row>
    <row r="21" spans="1:9" ht="16.5">
      <c r="A21" s="122"/>
      <c r="B21" s="155" t="s">
        <v>10</v>
      </c>
      <c r="C21" s="142" t="s">
        <v>169</v>
      </c>
      <c r="D21" s="134">
        <v>108498.8</v>
      </c>
      <c r="E21" s="134">
        <v>59166.666000000005</v>
      </c>
      <c r="F21" s="65">
        <f t="shared" si="0"/>
        <v>49332.133999999998</v>
      </c>
      <c r="G21" s="162">
        <v>72527.466666666674</v>
      </c>
      <c r="H21" s="173">
        <f t="shared" si="2"/>
        <v>83832.733000000007</v>
      </c>
      <c r="I21" s="66">
        <f t="shared" si="1"/>
        <v>0.15587565446469934</v>
      </c>
    </row>
    <row r="22" spans="1:9" ht="16.5">
      <c r="A22" s="122"/>
      <c r="B22" s="155" t="s">
        <v>11</v>
      </c>
      <c r="C22" s="142" t="s">
        <v>170</v>
      </c>
      <c r="D22" s="134">
        <v>35398.800000000003</v>
      </c>
      <c r="E22" s="134">
        <v>21500</v>
      </c>
      <c r="F22" s="65">
        <f t="shared" si="0"/>
        <v>13898.800000000003</v>
      </c>
      <c r="G22" s="162">
        <v>27080.355555555558</v>
      </c>
      <c r="H22" s="173">
        <f t="shared" si="2"/>
        <v>28449.4</v>
      </c>
      <c r="I22" s="66">
        <f t="shared" si="1"/>
        <v>5.0554891778870431E-2</v>
      </c>
    </row>
    <row r="23" spans="1:9" ht="16.5">
      <c r="A23" s="122"/>
      <c r="B23" s="155" t="s">
        <v>12</v>
      </c>
      <c r="C23" s="142" t="s">
        <v>171</v>
      </c>
      <c r="D23" s="134">
        <v>40443.111111111109</v>
      </c>
      <c r="E23" s="134">
        <v>27000</v>
      </c>
      <c r="F23" s="65">
        <f t="shared" si="0"/>
        <v>13443.111111111109</v>
      </c>
      <c r="G23" s="162">
        <v>32130.225925925926</v>
      </c>
      <c r="H23" s="173">
        <f t="shared" si="2"/>
        <v>33721.555555555555</v>
      </c>
      <c r="I23" s="66">
        <f t="shared" si="1"/>
        <v>4.9527495800942449E-2</v>
      </c>
    </row>
    <row r="24" spans="1:9" ht="16.5">
      <c r="A24" s="122"/>
      <c r="B24" s="155" t="s">
        <v>13</v>
      </c>
      <c r="C24" s="142" t="s">
        <v>172</v>
      </c>
      <c r="D24" s="134">
        <v>40443.111111111109</v>
      </c>
      <c r="E24" s="134">
        <v>26500</v>
      </c>
      <c r="F24" s="65">
        <f t="shared" si="0"/>
        <v>13943.111111111109</v>
      </c>
      <c r="G24" s="162">
        <v>32009.125925925924</v>
      </c>
      <c r="H24" s="173">
        <f t="shared" si="2"/>
        <v>33471.555555555555</v>
      </c>
      <c r="I24" s="66">
        <f t="shared" si="1"/>
        <v>4.5687896414726203E-2</v>
      </c>
    </row>
    <row r="25" spans="1:9" ht="16.5">
      <c r="A25" s="122"/>
      <c r="B25" s="155" t="s">
        <v>14</v>
      </c>
      <c r="C25" s="142" t="s">
        <v>173</v>
      </c>
      <c r="D25" s="134">
        <v>37109.777777777781</v>
      </c>
      <c r="E25" s="134">
        <v>25166.666000000001</v>
      </c>
      <c r="F25" s="65">
        <f t="shared" si="0"/>
        <v>11943.11177777778</v>
      </c>
      <c r="G25" s="162">
        <v>31350.62222222222</v>
      </c>
      <c r="H25" s="173">
        <f t="shared" si="2"/>
        <v>31138.221888888889</v>
      </c>
      <c r="I25" s="66">
        <f t="shared" si="1"/>
        <v>-6.7749957824688968E-3</v>
      </c>
    </row>
    <row r="26" spans="1:9" ht="16.5">
      <c r="A26" s="122"/>
      <c r="B26" s="155" t="s">
        <v>15</v>
      </c>
      <c r="C26" s="142" t="s">
        <v>174</v>
      </c>
      <c r="D26" s="134">
        <v>103498.8</v>
      </c>
      <c r="E26" s="134">
        <v>60166.666000000005</v>
      </c>
      <c r="F26" s="65">
        <f t="shared" si="0"/>
        <v>43332.133999999998</v>
      </c>
      <c r="G26" s="162">
        <v>77223.959259259253</v>
      </c>
      <c r="H26" s="173">
        <f t="shared" si="2"/>
        <v>81832.733000000007</v>
      </c>
      <c r="I26" s="66">
        <f t="shared" si="1"/>
        <v>5.9680619654167197E-2</v>
      </c>
    </row>
    <row r="27" spans="1:9" ht="16.5">
      <c r="A27" s="122"/>
      <c r="B27" s="155" t="s">
        <v>16</v>
      </c>
      <c r="C27" s="142" t="s">
        <v>175</v>
      </c>
      <c r="D27" s="134">
        <v>39887.555555555555</v>
      </c>
      <c r="E27" s="134">
        <v>28333.332000000002</v>
      </c>
      <c r="F27" s="65">
        <f t="shared" si="0"/>
        <v>11554.223555555553</v>
      </c>
      <c r="G27" s="162">
        <v>32140.596296296295</v>
      </c>
      <c r="H27" s="173">
        <f t="shared" si="2"/>
        <v>34110.443777777778</v>
      </c>
      <c r="I27" s="66">
        <f t="shared" si="1"/>
        <v>6.1288454741845529E-2</v>
      </c>
    </row>
    <row r="28" spans="1:9" ht="16.5">
      <c r="A28" s="122"/>
      <c r="B28" s="155" t="s">
        <v>17</v>
      </c>
      <c r="C28" s="142" t="s">
        <v>176</v>
      </c>
      <c r="D28" s="134">
        <v>73898.8</v>
      </c>
      <c r="E28" s="134">
        <v>58000</v>
      </c>
      <c r="F28" s="65">
        <f t="shared" si="0"/>
        <v>15898.800000000003</v>
      </c>
      <c r="G28" s="162">
        <v>94632.255555555559</v>
      </c>
      <c r="H28" s="173">
        <f t="shared" si="2"/>
        <v>65949.399999999994</v>
      </c>
      <c r="I28" s="66">
        <f t="shared" si="1"/>
        <v>-0.3030980862409729</v>
      </c>
    </row>
    <row r="29" spans="1:9" ht="16.5">
      <c r="A29" s="122"/>
      <c r="B29" s="155" t="s">
        <v>18</v>
      </c>
      <c r="C29" s="142" t="s">
        <v>177</v>
      </c>
      <c r="D29" s="134">
        <v>115642.42857142857</v>
      </c>
      <c r="E29" s="134">
        <v>87666.665999999997</v>
      </c>
      <c r="F29" s="65">
        <f t="shared" si="0"/>
        <v>27975.762571428568</v>
      </c>
      <c r="G29" s="162">
        <v>116960.68095238094</v>
      </c>
      <c r="H29" s="173">
        <f t="shared" si="2"/>
        <v>101654.54728571427</v>
      </c>
      <c r="I29" s="66">
        <f t="shared" si="1"/>
        <v>-0.13086563400651163</v>
      </c>
    </row>
    <row r="30" spans="1:9" ht="17.25" thickBot="1">
      <c r="A30" s="36"/>
      <c r="B30" s="156" t="s">
        <v>19</v>
      </c>
      <c r="C30" s="143" t="s">
        <v>178</v>
      </c>
      <c r="D30" s="191">
        <v>75555.333333333328</v>
      </c>
      <c r="E30" s="136">
        <v>60500</v>
      </c>
      <c r="F30" s="68">
        <f t="shared" si="0"/>
        <v>15055.333333333328</v>
      </c>
      <c r="G30" s="165">
        <v>52700.085185185184</v>
      </c>
      <c r="H30" s="93">
        <f t="shared" si="2"/>
        <v>68027.666666666657</v>
      </c>
      <c r="I30" s="69">
        <f t="shared" si="1"/>
        <v>0.2908454782875815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201109.77777777778</v>
      </c>
      <c r="E32" s="125">
        <v>148166.666</v>
      </c>
      <c r="F32" s="62">
        <f>D32-E32</f>
        <v>52943.111777777784</v>
      </c>
      <c r="G32" s="168">
        <v>148908.23333333331</v>
      </c>
      <c r="H32" s="63">
        <f>AVERAGE(D32:E32)</f>
        <v>174638.22188888889</v>
      </c>
      <c r="I32" s="72">
        <f>(H32-G32)/G32</f>
        <v>0.17279090604720707</v>
      </c>
    </row>
    <row r="33" spans="1:9" ht="16.5">
      <c r="A33" s="35"/>
      <c r="B33" s="32" t="s">
        <v>27</v>
      </c>
      <c r="C33" s="15" t="s">
        <v>180</v>
      </c>
      <c r="D33" s="45">
        <v>198332</v>
      </c>
      <c r="E33" s="125">
        <v>145500</v>
      </c>
      <c r="F33" s="73">
        <f>D33-E33</f>
        <v>52832</v>
      </c>
      <c r="G33" s="162">
        <v>143963.76666666666</v>
      </c>
      <c r="H33" s="63">
        <f>AVERAGE(D33:E33)</f>
        <v>171916</v>
      </c>
      <c r="I33" s="66">
        <f>(H33-G33)/G33</f>
        <v>0.19416158649178628</v>
      </c>
    </row>
    <row r="34" spans="1:9" ht="16.5">
      <c r="A34" s="35"/>
      <c r="B34" s="37" t="s">
        <v>28</v>
      </c>
      <c r="C34" s="15" t="s">
        <v>181</v>
      </c>
      <c r="D34" s="45">
        <v>88373.75</v>
      </c>
      <c r="E34" s="125">
        <v>79500</v>
      </c>
      <c r="F34" s="65">
        <f>D34-E34</f>
        <v>8873.75</v>
      </c>
      <c r="G34" s="162">
        <v>45068.149999999994</v>
      </c>
      <c r="H34" s="63">
        <f>AVERAGE(D34:E34)</f>
        <v>83936.875</v>
      </c>
      <c r="I34" s="66">
        <f>(H34-G34)/G34</f>
        <v>0.86244332194687401</v>
      </c>
    </row>
    <row r="35" spans="1:9" ht="16.5">
      <c r="A35" s="35"/>
      <c r="B35" s="32" t="s">
        <v>29</v>
      </c>
      <c r="C35" s="15" t="s">
        <v>182</v>
      </c>
      <c r="D35" s="45">
        <v>156665</v>
      </c>
      <c r="E35" s="125">
        <v>103000</v>
      </c>
      <c r="F35" s="73">
        <f>D35-E35</f>
        <v>53665</v>
      </c>
      <c r="G35" s="162">
        <v>90494.399999999994</v>
      </c>
      <c r="H35" s="63">
        <f>AVERAGE(D35:E35)</f>
        <v>129832.5</v>
      </c>
      <c r="I35" s="66">
        <f>(H35-G35)/G35</f>
        <v>0.43470203681111769</v>
      </c>
    </row>
    <row r="36" spans="1:9" ht="17.25" thickBot="1">
      <c r="A36" s="36"/>
      <c r="B36" s="37" t="s">
        <v>30</v>
      </c>
      <c r="C36" s="15" t="s">
        <v>183</v>
      </c>
      <c r="D36" s="47">
        <v>76998.8</v>
      </c>
      <c r="E36" s="125">
        <v>44166.666000000005</v>
      </c>
      <c r="F36" s="65">
        <f>D36-E36</f>
        <v>32832.133999999998</v>
      </c>
      <c r="G36" s="165">
        <v>46671.933333333334</v>
      </c>
      <c r="H36" s="63">
        <f>AVERAGE(D36:E36)</f>
        <v>60582.733000000007</v>
      </c>
      <c r="I36" s="74">
        <f>(H36-G36)/G36</f>
        <v>0.29805492665827726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1760063.5</v>
      </c>
      <c r="E38" s="126">
        <v>1804163.8</v>
      </c>
      <c r="F38" s="62">
        <f>D38-E38</f>
        <v>-44100.300000000047</v>
      </c>
      <c r="G38" s="162">
        <v>1807096.2833333332</v>
      </c>
      <c r="H38" s="62">
        <f>AVERAGE(D38:E38)</f>
        <v>1782113.65</v>
      </c>
      <c r="I38" s="72">
        <f>(H38-G38)/G38</f>
        <v>-1.3824738373790932E-2</v>
      </c>
    </row>
    <row r="39" spans="1:9" ht="17.25" thickBot="1">
      <c r="A39" s="36"/>
      <c r="B39" s="34" t="s">
        <v>32</v>
      </c>
      <c r="C39" s="16" t="s">
        <v>185</v>
      </c>
      <c r="D39" s="54">
        <v>1030254.3333333334</v>
      </c>
      <c r="E39" s="127">
        <v>1179438</v>
      </c>
      <c r="F39" s="68">
        <f>D39-E39</f>
        <v>-149183.66666666663</v>
      </c>
      <c r="G39" s="162">
        <v>992034.00589695829</v>
      </c>
      <c r="H39" s="75">
        <f>AVERAGE(D39:E39)</f>
        <v>1104846.1666666667</v>
      </c>
      <c r="I39" s="69">
        <f>(H39-G39)/G39</f>
        <v>0.11371803798974423</v>
      </c>
    </row>
    <row r="40" spans="1:9" ht="15.75" customHeight="1" thickBot="1">
      <c r="A40" s="216"/>
      <c r="B40" s="217"/>
      <c r="C40" s="218"/>
      <c r="D40" s="77">
        <f>SUM(D15:D39)</f>
        <v>5198343.3230158724</v>
      </c>
      <c r="E40" s="77">
        <f>SUM(E15:E39)</f>
        <v>4736435.1239999998</v>
      </c>
      <c r="F40" s="77">
        <f>SUM(F15:F39)</f>
        <v>461908.19901587302</v>
      </c>
      <c r="G40" s="77">
        <f>SUM(G15:G39)</f>
        <v>4524118.5414789682</v>
      </c>
      <c r="H40" s="77">
        <f>AVERAGE(D40:E40)</f>
        <v>4967389.2235079361</v>
      </c>
      <c r="I40" s="69">
        <f>(H40-G40)/G40</f>
        <v>9.7979457868948627E-2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4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220</v>
      </c>
      <c r="F13" s="223" t="s">
        <v>229</v>
      </c>
      <c r="G13" s="206" t="s">
        <v>197</v>
      </c>
      <c r="H13" s="223" t="s">
        <v>222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68802.633333333331</v>
      </c>
      <c r="F16" s="40">
        <v>81499.399999999994</v>
      </c>
      <c r="G16" s="21">
        <f t="shared" ref="G16:G31" si="0">(F16-E16)/E16</f>
        <v>0.18453896386717752</v>
      </c>
      <c r="H16" s="159">
        <v>92999.4</v>
      </c>
      <c r="I16" s="21">
        <f t="shared" ref="I16:I31" si="1">(F16-H16)/H16</f>
        <v>-0.12365671176373182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85898.003703703696</v>
      </c>
      <c r="F17" s="44">
        <v>138138.22222222222</v>
      </c>
      <c r="G17" s="21">
        <f t="shared" si="0"/>
        <v>0.60816568797938275</v>
      </c>
      <c r="H17" s="162">
        <v>135381.55555555556</v>
      </c>
      <c r="I17" s="21">
        <f t="shared" si="1"/>
        <v>2.0362202630589684E-2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95586</v>
      </c>
      <c r="F18" s="44">
        <v>133916.06599999999</v>
      </c>
      <c r="G18" s="21">
        <f t="shared" si="0"/>
        <v>0.40100083694264843</v>
      </c>
      <c r="H18" s="162">
        <v>149249.4</v>
      </c>
      <c r="I18" s="21">
        <f t="shared" si="1"/>
        <v>-0.10273631920798344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39554.600000000006</v>
      </c>
      <c r="F19" s="44">
        <v>43366.066000000006</v>
      </c>
      <c r="G19" s="21">
        <f t="shared" si="0"/>
        <v>9.6359614305289387E-2</v>
      </c>
      <c r="H19" s="162">
        <v>44199.4</v>
      </c>
      <c r="I19" s="21">
        <f t="shared" si="1"/>
        <v>-1.885396634343442E-2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321818.625</v>
      </c>
      <c r="F20" s="44">
        <v>390249</v>
      </c>
      <c r="G20" s="21">
        <f t="shared" si="0"/>
        <v>0.21263646564893501</v>
      </c>
      <c r="H20" s="162">
        <v>385284.85714285716</v>
      </c>
      <c r="I20" s="21">
        <f t="shared" si="1"/>
        <v>1.288434457028821E-2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69466.53333333334</v>
      </c>
      <c r="F21" s="44">
        <v>110166.06599999999</v>
      </c>
      <c r="G21" s="21">
        <f t="shared" si="0"/>
        <v>0.58588691149119265</v>
      </c>
      <c r="H21" s="162">
        <v>136499.4</v>
      </c>
      <c r="I21" s="21">
        <f t="shared" si="1"/>
        <v>-0.19291904579800354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72527.466666666674</v>
      </c>
      <c r="F22" s="44">
        <v>83832.733000000007</v>
      </c>
      <c r="G22" s="21">
        <f t="shared" si="0"/>
        <v>0.15587565446469934</v>
      </c>
      <c r="H22" s="162">
        <v>90916.066000000006</v>
      </c>
      <c r="I22" s="21">
        <f t="shared" si="1"/>
        <v>-7.7910685224765422E-2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27080.355555555558</v>
      </c>
      <c r="F23" s="162">
        <v>28449.4</v>
      </c>
      <c r="G23" s="21">
        <f t="shared" si="0"/>
        <v>5.0554891778870431E-2</v>
      </c>
      <c r="H23" s="162">
        <v>32699.4</v>
      </c>
      <c r="I23" s="21">
        <f t="shared" si="1"/>
        <v>-0.12997180376398343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32130.225925925926</v>
      </c>
      <c r="F24" s="162">
        <v>33721.555555555555</v>
      </c>
      <c r="G24" s="21">
        <f t="shared" si="0"/>
        <v>4.9527495800942449E-2</v>
      </c>
      <c r="H24" s="162">
        <v>38860.444111111108</v>
      </c>
      <c r="I24" s="21">
        <f t="shared" si="1"/>
        <v>-0.13223957350724733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32009.125925925924</v>
      </c>
      <c r="F25" s="44">
        <v>33471.555555555555</v>
      </c>
      <c r="G25" s="21">
        <f t="shared" si="0"/>
        <v>4.5687896414726203E-2</v>
      </c>
      <c r="H25" s="162">
        <v>40277.111111111109</v>
      </c>
      <c r="I25" s="21">
        <f t="shared" si="1"/>
        <v>-0.16896831395829998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31350.62222222222</v>
      </c>
      <c r="F26" s="162">
        <v>31138.221888888889</v>
      </c>
      <c r="G26" s="21">
        <f t="shared" si="0"/>
        <v>-6.7749957824688968E-3</v>
      </c>
      <c r="H26" s="162">
        <v>37032.733000000007</v>
      </c>
      <c r="I26" s="21">
        <f t="shared" si="1"/>
        <v>-0.15917029702104668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77223.959259259253</v>
      </c>
      <c r="F27" s="44">
        <v>81832.733000000007</v>
      </c>
      <c r="G27" s="21">
        <f t="shared" si="0"/>
        <v>5.9680619654167197E-2</v>
      </c>
      <c r="H27" s="162">
        <v>99582.733000000007</v>
      </c>
      <c r="I27" s="21">
        <f t="shared" si="1"/>
        <v>-0.17824375235815229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32140.596296296295</v>
      </c>
      <c r="F28" s="162">
        <v>34110.443777777778</v>
      </c>
      <c r="G28" s="21">
        <f t="shared" si="0"/>
        <v>6.1288454741845529E-2</v>
      </c>
      <c r="H28" s="162">
        <v>38165.999333333333</v>
      </c>
      <c r="I28" s="21">
        <f t="shared" si="1"/>
        <v>-0.10626095546811801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94632.255555555559</v>
      </c>
      <c r="F29" s="44">
        <v>65949.399999999994</v>
      </c>
      <c r="G29" s="21">
        <f t="shared" si="0"/>
        <v>-0.3030980862409729</v>
      </c>
      <c r="H29" s="162">
        <v>69972.111111111109</v>
      </c>
      <c r="I29" s="21">
        <f t="shared" si="1"/>
        <v>-5.7490206415571982E-2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116960.68095238094</v>
      </c>
      <c r="F30" s="44">
        <v>101654.54728571427</v>
      </c>
      <c r="G30" s="21">
        <f t="shared" si="0"/>
        <v>-0.13086563400651163</v>
      </c>
      <c r="H30" s="162">
        <v>129083.11871428572</v>
      </c>
      <c r="I30" s="21">
        <f t="shared" si="1"/>
        <v>-0.21248767229805016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52700.085185185184</v>
      </c>
      <c r="F31" s="165">
        <v>68027.666666666657</v>
      </c>
      <c r="G31" s="149">
        <f t="shared" si="0"/>
        <v>0.2908454782875815</v>
      </c>
      <c r="H31" s="165">
        <v>69333.221555555559</v>
      </c>
      <c r="I31" s="149">
        <f t="shared" si="1"/>
        <v>-1.8830148947323658E-2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148908.23333333331</v>
      </c>
      <c r="F33" s="51">
        <v>174638.22188888889</v>
      </c>
      <c r="G33" s="21">
        <f>(F33-E33)/E33</f>
        <v>0.17279090604720707</v>
      </c>
      <c r="H33" s="168">
        <v>173054.88822222222</v>
      </c>
      <c r="I33" s="21">
        <f>(F33-H33)/H33</f>
        <v>9.1493148961703519E-3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143963.76666666666</v>
      </c>
      <c r="F34" s="44">
        <v>171916</v>
      </c>
      <c r="G34" s="21">
        <f>(F34-E34)/E34</f>
        <v>0.19416158649178628</v>
      </c>
      <c r="H34" s="162">
        <v>171388.22155555556</v>
      </c>
      <c r="I34" s="21">
        <f>(F34-H34)/H34</f>
        <v>3.0794324117154161E-3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45068.149999999994</v>
      </c>
      <c r="F35" s="44">
        <v>83936.875</v>
      </c>
      <c r="G35" s="21">
        <f>(F35-E35)/E35</f>
        <v>0.86244332194687401</v>
      </c>
      <c r="H35" s="162">
        <v>84811.875</v>
      </c>
      <c r="I35" s="21">
        <f>(F35-H35)/H35</f>
        <v>-1.0316951488220252E-2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90494.399999999994</v>
      </c>
      <c r="F36" s="44">
        <v>129832.5</v>
      </c>
      <c r="G36" s="21">
        <f>(F36-E36)/E36</f>
        <v>0.43470203681111769</v>
      </c>
      <c r="H36" s="162">
        <v>113749.16633333333</v>
      </c>
      <c r="I36" s="21">
        <f>(F36-H36)/H36</f>
        <v>0.14139298058269439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46671.933333333334</v>
      </c>
      <c r="F37" s="165">
        <v>60582.733000000007</v>
      </c>
      <c r="G37" s="149">
        <f>(F37-E37)/E37</f>
        <v>0.29805492665827726</v>
      </c>
      <c r="H37" s="165">
        <v>62582.733000000007</v>
      </c>
      <c r="I37" s="149">
        <f>(F37-H37)/H37</f>
        <v>-3.1957696702059973E-2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1807096.2833333332</v>
      </c>
      <c r="F39" s="44">
        <v>1782113.65</v>
      </c>
      <c r="G39" s="21">
        <f t="shared" ref="G39:G44" si="2">(F39-E39)/E39</f>
        <v>-1.3824738373790932E-2</v>
      </c>
      <c r="H39" s="162">
        <v>1817545.15</v>
      </c>
      <c r="I39" s="21">
        <f t="shared" ref="I39:I44" si="3">(F39-H39)/H39</f>
        <v>-1.9494151218196698E-2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992034.00589695829</v>
      </c>
      <c r="F40" s="44">
        <v>1104846.1666666667</v>
      </c>
      <c r="G40" s="21">
        <f t="shared" si="2"/>
        <v>0.11371803798974423</v>
      </c>
      <c r="H40" s="162">
        <v>1112335.7124999999</v>
      </c>
      <c r="I40" s="21">
        <f t="shared" si="3"/>
        <v>-6.7331703452191043E-3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614622.12197392923</v>
      </c>
      <c r="F41" s="170">
        <v>739576.5</v>
      </c>
      <c r="G41" s="21">
        <f t="shared" si="2"/>
        <v>0.20330276695014735</v>
      </c>
      <c r="H41" s="170">
        <v>784426.5</v>
      </c>
      <c r="I41" s="21">
        <f t="shared" si="3"/>
        <v>-5.7175528873642079E-2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357903</v>
      </c>
      <c r="F42" s="163">
        <v>341218.8</v>
      </c>
      <c r="G42" s="21">
        <f t="shared" si="2"/>
        <v>-4.6616541353383494E-2</v>
      </c>
      <c r="H42" s="163">
        <v>367770</v>
      </c>
      <c r="I42" s="21">
        <f t="shared" si="3"/>
        <v>-7.2195121951219549E-2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279565</v>
      </c>
      <c r="F43" s="163">
        <v>219765.00000000003</v>
      </c>
      <c r="G43" s="21">
        <f t="shared" si="2"/>
        <v>-0.2139037433155079</v>
      </c>
      <c r="H43" s="163">
        <v>237705</v>
      </c>
      <c r="I43" s="21">
        <f t="shared" si="3"/>
        <v>-7.5471698113207419E-2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835480.75</v>
      </c>
      <c r="F44" s="166">
        <v>998899.19999999995</v>
      </c>
      <c r="G44" s="153">
        <f t="shared" si="2"/>
        <v>0.19559810324774085</v>
      </c>
      <c r="H44" s="166">
        <v>1011457.2</v>
      </c>
      <c r="I44" s="153">
        <f t="shared" si="3"/>
        <v>-1.2415750266051791E-2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313707.05462445685</v>
      </c>
      <c r="F46" s="41">
        <v>327741.375</v>
      </c>
      <c r="G46" s="21">
        <f t="shared" ref="G46:G51" si="4">(F46-E46)/E46</f>
        <v>4.4737025096052839E-2</v>
      </c>
      <c r="H46" s="160">
        <v>339450.42857142858</v>
      </c>
      <c r="I46" s="21">
        <f t="shared" ref="I46:I51" si="5">(F46-H46)/H46</f>
        <v>-3.4494148735371863E-2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315224.84096834267</v>
      </c>
      <c r="F47" s="45">
        <v>314348.66666666669</v>
      </c>
      <c r="G47" s="21">
        <f t="shared" si="4"/>
        <v>-2.7795217502036228E-3</v>
      </c>
      <c r="H47" s="163">
        <v>314348.66666666669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990132.37642990157</v>
      </c>
      <c r="F48" s="45">
        <v>996695.14285714284</v>
      </c>
      <c r="G48" s="21">
        <f t="shared" si="4"/>
        <v>6.6281707208731902E-3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1301957.08125</v>
      </c>
      <c r="F49" s="163">
        <v>1342696.875</v>
      </c>
      <c r="G49" s="21">
        <f t="shared" si="4"/>
        <v>3.1291195644395559E-2</v>
      </c>
      <c r="H49" s="163">
        <v>1346060.625</v>
      </c>
      <c r="I49" s="21">
        <f t="shared" si="5"/>
        <v>-2.4989587671803417E-3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140841.79003724395</v>
      </c>
      <c r="F50" s="45">
        <v>166169.25</v>
      </c>
      <c r="G50" s="21">
        <f t="shared" si="4"/>
        <v>0.17982915408884328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1818667.5</v>
      </c>
      <c r="F51" s="166">
        <v>1672008</v>
      </c>
      <c r="G51" s="153">
        <f t="shared" si="4"/>
        <v>-8.0641183723797777E-2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146088.22625698324</v>
      </c>
      <c r="F53" s="124">
        <v>155853.75</v>
      </c>
      <c r="G53" s="22">
        <f t="shared" ref="G53:G61" si="6">(F53-E53)/E53</f>
        <v>6.6846754137724049E-2</v>
      </c>
      <c r="H53" s="124">
        <v>155852.5</v>
      </c>
      <c r="I53" s="22">
        <f t="shared" ref="I53:I61" si="7">(F53-H53)/H53</f>
        <v>8.0204039075407833E-6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194145.15437616387</v>
      </c>
      <c r="F54" s="174">
        <v>212140.5</v>
      </c>
      <c r="G54" s="147">
        <f t="shared" si="6"/>
        <v>9.2690161037804919E-2</v>
      </c>
      <c r="H54" s="174">
        <v>212131.5</v>
      </c>
      <c r="I54" s="147">
        <f t="shared" si="7"/>
        <v>4.2426513742654907E-5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131867.90875232776</v>
      </c>
      <c r="F55" s="174">
        <v>139035</v>
      </c>
      <c r="G55" s="147">
        <f t="shared" si="6"/>
        <v>5.4350533920526203E-2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199788.09217877095</v>
      </c>
      <c r="F56" s="174">
        <v>158769</v>
      </c>
      <c r="G56" s="147">
        <f t="shared" si="6"/>
        <v>-0.2053129980442826</v>
      </c>
      <c r="H56" s="174">
        <v>158769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103381.04567039106</v>
      </c>
      <c r="F57" s="179">
        <v>105285.375</v>
      </c>
      <c r="G57" s="147">
        <f t="shared" si="6"/>
        <v>1.8420488178079539E-2</v>
      </c>
      <c r="H57" s="179">
        <v>105285.375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97328.160441606815</v>
      </c>
      <c r="F58" s="166">
        <v>147108</v>
      </c>
      <c r="G58" s="152">
        <f t="shared" si="6"/>
        <v>0.51146389012724836</v>
      </c>
      <c r="H58" s="166">
        <v>147108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199491.13888888891</v>
      </c>
      <c r="F59" s="173">
        <v>180476.4</v>
      </c>
      <c r="G59" s="147">
        <f t="shared" si="6"/>
        <v>-9.5316208001998526E-2</v>
      </c>
      <c r="H59" s="173">
        <v>184602.6</v>
      </c>
      <c r="I59" s="147">
        <f t="shared" si="7"/>
        <v>-2.2351797862002008E-2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194037.13575418992</v>
      </c>
      <c r="F60" s="174">
        <v>222199.71428571429</v>
      </c>
      <c r="G60" s="147">
        <f t="shared" si="6"/>
        <v>0.14514014764267227</v>
      </c>
      <c r="H60" s="174">
        <v>220662</v>
      </c>
      <c r="I60" s="147">
        <f t="shared" si="7"/>
        <v>6.9686411149825975E-3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1289288</v>
      </c>
      <c r="G61" s="28">
        <f t="shared" si="6"/>
        <v>0.31784841075794623</v>
      </c>
      <c r="H61" s="175">
        <v>1289288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398153.46221291128</v>
      </c>
      <c r="F63" s="51">
        <v>490098.375</v>
      </c>
      <c r="G63" s="21">
        <f t="shared" ref="G63:G68" si="8">(F63-E63)/E63</f>
        <v>0.23092832667098967</v>
      </c>
      <c r="H63" s="168">
        <v>490322.625</v>
      </c>
      <c r="I63" s="21">
        <f t="shared" ref="I63:I68" si="9">(F63-H63)/H63</f>
        <v>-4.5735193231191402E-4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2913057.3333333335</v>
      </c>
      <c r="F64" s="44">
        <v>3145779</v>
      </c>
      <c r="G64" s="21">
        <f t="shared" si="8"/>
        <v>7.988914739291085E-2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903839.625</v>
      </c>
      <c r="F65" s="44">
        <v>817864.66666666663</v>
      </c>
      <c r="G65" s="21">
        <f t="shared" si="8"/>
        <v>-9.5121917600518316E-2</v>
      </c>
      <c r="H65" s="162">
        <v>835904.33333333337</v>
      </c>
      <c r="I65" s="21">
        <f t="shared" si="9"/>
        <v>-2.1581018242518273E-2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596754.16666666663</v>
      </c>
      <c r="F66" s="44">
        <v>601289</v>
      </c>
      <c r="G66" s="21">
        <f t="shared" si="8"/>
        <v>7.5991649269311718E-3</v>
      </c>
      <c r="H66" s="162">
        <v>601289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289656.25</v>
      </c>
      <c r="F67" s="44">
        <v>292646.25</v>
      </c>
      <c r="G67" s="21">
        <f t="shared" si="8"/>
        <v>1.032258064516129E-2</v>
      </c>
      <c r="H67" s="162">
        <v>290403.75</v>
      </c>
      <c r="I67" s="21">
        <f t="shared" si="9"/>
        <v>7.7220077220077222E-3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219810.33255741777</v>
      </c>
      <c r="F68" s="171">
        <v>224506.28571428571</v>
      </c>
      <c r="G68" s="153">
        <f t="shared" si="8"/>
        <v>2.1363659761723365E-2</v>
      </c>
      <c r="H68" s="171">
        <v>219646.875</v>
      </c>
      <c r="I68" s="153">
        <f t="shared" si="9"/>
        <v>2.212374163887244E-2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300046.5</v>
      </c>
      <c r="F70" s="41">
        <v>309285.59999999998</v>
      </c>
      <c r="G70" s="21">
        <f>(F70-E70)/E70</f>
        <v>3.0792227204783182E-2</v>
      </c>
      <c r="H70" s="160">
        <v>313052.7</v>
      </c>
      <c r="I70" s="21">
        <f>(F70-H70)/H70</f>
        <v>-1.2033437181663135E-2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199599.42861576661</v>
      </c>
      <c r="F71" s="163">
        <v>205541.14285714287</v>
      </c>
      <c r="G71" s="21">
        <f>(F71-E71)/E71</f>
        <v>2.9768192637536037E-2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80219.108539505178</v>
      </c>
      <c r="F72" s="163">
        <v>98109.375</v>
      </c>
      <c r="G72" s="21">
        <f>(F72-E72)/E72</f>
        <v>0.22301751772377867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132518.58919925513</v>
      </c>
      <c r="F73" s="45">
        <v>157872</v>
      </c>
      <c r="G73" s="21">
        <f>(F73-E73)/E73</f>
        <v>0.19131965525699526</v>
      </c>
      <c r="H73" s="163">
        <v>157872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124529.50631078005</v>
      </c>
      <c r="F74" s="47">
        <v>132756</v>
      </c>
      <c r="G74" s="21">
        <f>(F74-E74)/E74</f>
        <v>6.6060598270498497E-2</v>
      </c>
      <c r="H74" s="166">
        <v>134816.79999999999</v>
      </c>
      <c r="I74" s="21">
        <f>(F74-H74)/H74</f>
        <v>-1.5285928756653388E-2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70606.71428571429</v>
      </c>
      <c r="G76" s="22">
        <f t="shared" ref="G76:G82" si="10">(F76-E76)/E76</f>
        <v>-1.4311270125223584E-2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105846</v>
      </c>
      <c r="F77" s="30">
        <v>91606.125</v>
      </c>
      <c r="G77" s="21">
        <f t="shared" si="10"/>
        <v>-0.13453389830508475</v>
      </c>
      <c r="H77" s="154">
        <v>92166.75</v>
      </c>
      <c r="I77" s="21">
        <f t="shared" si="11"/>
        <v>-6.082725060827251E-3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50082.5</v>
      </c>
      <c r="F78" s="45">
        <v>57023.571428571428</v>
      </c>
      <c r="G78" s="21">
        <f t="shared" si="10"/>
        <v>0.13859275053304901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92563.611214566525</v>
      </c>
      <c r="F79" s="45">
        <v>90933.375</v>
      </c>
      <c r="G79" s="21">
        <f t="shared" si="10"/>
        <v>-1.761206367357001E-2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132503.88247465342</v>
      </c>
      <c r="F80" s="57">
        <v>145214.33333333334</v>
      </c>
      <c r="G80" s="21">
        <f t="shared" si="10"/>
        <v>9.5925120240241218E-2</v>
      </c>
      <c r="H80" s="172">
        <v>145214.33333333334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189200.55555555553</v>
      </c>
      <c r="F82" s="166">
        <v>300993.33333333331</v>
      </c>
      <c r="G82" s="149">
        <f t="shared" si="10"/>
        <v>0.59086918349429329</v>
      </c>
      <c r="H82" s="166">
        <v>300993.33333333331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4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225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220</v>
      </c>
      <c r="F12" s="223" t="s">
        <v>229</v>
      </c>
      <c r="G12" s="206" t="s">
        <v>197</v>
      </c>
      <c r="H12" s="223" t="s">
        <v>222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18</v>
      </c>
      <c r="C15" s="141" t="s">
        <v>98</v>
      </c>
      <c r="D15" s="138" t="s">
        <v>83</v>
      </c>
      <c r="E15" s="159">
        <v>116960.68095238094</v>
      </c>
      <c r="F15" s="159">
        <v>101654.54728571427</v>
      </c>
      <c r="G15" s="147">
        <f>(F15-E15)/E15</f>
        <v>-0.13086563400651163</v>
      </c>
      <c r="H15" s="159">
        <v>129083.11871428572</v>
      </c>
      <c r="I15" s="147">
        <f>(F15-H15)/H15</f>
        <v>-0.21248767229805016</v>
      </c>
    </row>
    <row r="16" spans="1:9" ht="16.5">
      <c r="A16" s="122"/>
      <c r="B16" s="155" t="s">
        <v>9</v>
      </c>
      <c r="C16" s="142" t="s">
        <v>88</v>
      </c>
      <c r="D16" s="138" t="s">
        <v>161</v>
      </c>
      <c r="E16" s="162">
        <v>69466.53333333334</v>
      </c>
      <c r="F16" s="162">
        <v>110166.06599999999</v>
      </c>
      <c r="G16" s="147">
        <f>(F16-E16)/E16</f>
        <v>0.58588691149119265</v>
      </c>
      <c r="H16" s="162">
        <v>136499.4</v>
      </c>
      <c r="I16" s="147">
        <f>(F16-H16)/H16</f>
        <v>-0.19291904579800354</v>
      </c>
    </row>
    <row r="17" spans="1:9" ht="16.5">
      <c r="A17" s="122"/>
      <c r="B17" s="155" t="s">
        <v>15</v>
      </c>
      <c r="C17" s="142" t="s">
        <v>95</v>
      </c>
      <c r="D17" s="138" t="s">
        <v>82</v>
      </c>
      <c r="E17" s="162">
        <v>77223.959259259253</v>
      </c>
      <c r="F17" s="162">
        <v>81832.733000000007</v>
      </c>
      <c r="G17" s="147">
        <f>(F17-E17)/E17</f>
        <v>5.9680619654167197E-2</v>
      </c>
      <c r="H17" s="162">
        <v>99582.733000000007</v>
      </c>
      <c r="I17" s="147">
        <f>(F17-H17)/H17</f>
        <v>-0.17824375235815229</v>
      </c>
    </row>
    <row r="18" spans="1:9" ht="16.5">
      <c r="A18" s="122"/>
      <c r="B18" s="155" t="s">
        <v>13</v>
      </c>
      <c r="C18" s="142" t="s">
        <v>93</v>
      </c>
      <c r="D18" s="138" t="s">
        <v>81</v>
      </c>
      <c r="E18" s="162">
        <v>32009.125925925924</v>
      </c>
      <c r="F18" s="162">
        <v>33471.555555555555</v>
      </c>
      <c r="G18" s="147">
        <f>(F18-E18)/E18</f>
        <v>4.5687896414726203E-2</v>
      </c>
      <c r="H18" s="162">
        <v>40277.111111111109</v>
      </c>
      <c r="I18" s="147">
        <f>(F18-H18)/H18</f>
        <v>-0.16896831395829998</v>
      </c>
    </row>
    <row r="19" spans="1:9" ht="16.5">
      <c r="A19" s="122"/>
      <c r="B19" s="155" t="s">
        <v>14</v>
      </c>
      <c r="C19" s="142" t="s">
        <v>94</v>
      </c>
      <c r="D19" s="138" t="s">
        <v>81</v>
      </c>
      <c r="E19" s="162">
        <v>31350.62222222222</v>
      </c>
      <c r="F19" s="162">
        <v>31138.221888888889</v>
      </c>
      <c r="G19" s="147">
        <f>(F19-E19)/E19</f>
        <v>-6.7749957824688968E-3</v>
      </c>
      <c r="H19" s="162">
        <v>37032.733000000007</v>
      </c>
      <c r="I19" s="147">
        <f>(F19-H19)/H19</f>
        <v>-0.15917029702104668</v>
      </c>
    </row>
    <row r="20" spans="1:9" ht="16.5" customHeight="1">
      <c r="A20" s="122"/>
      <c r="B20" s="155" t="s">
        <v>12</v>
      </c>
      <c r="C20" s="142" t="s">
        <v>92</v>
      </c>
      <c r="D20" s="138" t="s">
        <v>81</v>
      </c>
      <c r="E20" s="162">
        <v>32130.225925925926</v>
      </c>
      <c r="F20" s="162">
        <v>33721.555555555555</v>
      </c>
      <c r="G20" s="147">
        <f>(F20-E20)/E20</f>
        <v>4.9527495800942449E-2</v>
      </c>
      <c r="H20" s="162">
        <v>38860.444111111108</v>
      </c>
      <c r="I20" s="147">
        <f>(F20-H20)/H20</f>
        <v>-0.13223957350724733</v>
      </c>
    </row>
    <row r="21" spans="1:9" ht="16.5">
      <c r="A21" s="122"/>
      <c r="B21" s="155" t="s">
        <v>11</v>
      </c>
      <c r="C21" s="142" t="s">
        <v>91</v>
      </c>
      <c r="D21" s="138" t="s">
        <v>81</v>
      </c>
      <c r="E21" s="162">
        <v>27080.355555555558</v>
      </c>
      <c r="F21" s="162">
        <v>28449.4</v>
      </c>
      <c r="G21" s="147">
        <f>(F21-E21)/E21</f>
        <v>5.0554891778870431E-2</v>
      </c>
      <c r="H21" s="162">
        <v>32699.4</v>
      </c>
      <c r="I21" s="147">
        <f>(F21-H21)/H21</f>
        <v>-0.12997180376398343</v>
      </c>
    </row>
    <row r="22" spans="1:9" ht="16.5">
      <c r="A22" s="122"/>
      <c r="B22" s="155" t="s">
        <v>4</v>
      </c>
      <c r="C22" s="142" t="s">
        <v>84</v>
      </c>
      <c r="D22" s="140" t="s">
        <v>161</v>
      </c>
      <c r="E22" s="162">
        <v>68802.633333333331</v>
      </c>
      <c r="F22" s="162">
        <v>81499.399999999994</v>
      </c>
      <c r="G22" s="147">
        <f>(F22-E22)/E22</f>
        <v>0.18453896386717752</v>
      </c>
      <c r="H22" s="162">
        <v>92999.4</v>
      </c>
      <c r="I22" s="147">
        <f>(F22-H22)/H22</f>
        <v>-0.12365671176373182</v>
      </c>
    </row>
    <row r="23" spans="1:9" ht="16.5">
      <c r="A23" s="122"/>
      <c r="B23" s="155" t="s">
        <v>16</v>
      </c>
      <c r="C23" s="142" t="s">
        <v>96</v>
      </c>
      <c r="D23" s="140" t="s">
        <v>81</v>
      </c>
      <c r="E23" s="162">
        <v>32140.596296296295</v>
      </c>
      <c r="F23" s="162">
        <v>34110.443777777778</v>
      </c>
      <c r="G23" s="147">
        <f>(F23-E23)/E23</f>
        <v>6.1288454741845529E-2</v>
      </c>
      <c r="H23" s="162">
        <v>38165.999333333333</v>
      </c>
      <c r="I23" s="147">
        <f>(F23-H23)/H23</f>
        <v>-0.10626095546811801</v>
      </c>
    </row>
    <row r="24" spans="1:9" ht="16.5">
      <c r="A24" s="122"/>
      <c r="B24" s="155" t="s">
        <v>6</v>
      </c>
      <c r="C24" s="142" t="s">
        <v>86</v>
      </c>
      <c r="D24" s="140" t="s">
        <v>161</v>
      </c>
      <c r="E24" s="162">
        <v>95586</v>
      </c>
      <c r="F24" s="162">
        <v>133916.06599999999</v>
      </c>
      <c r="G24" s="147">
        <f>(F24-E24)/E24</f>
        <v>0.40100083694264843</v>
      </c>
      <c r="H24" s="162">
        <v>149249.4</v>
      </c>
      <c r="I24" s="147">
        <f>(F24-H24)/H24</f>
        <v>-0.10273631920798344</v>
      </c>
    </row>
    <row r="25" spans="1:9" ht="16.5">
      <c r="A25" s="122"/>
      <c r="B25" s="155" t="s">
        <v>10</v>
      </c>
      <c r="C25" s="142" t="s">
        <v>90</v>
      </c>
      <c r="D25" s="140" t="s">
        <v>161</v>
      </c>
      <c r="E25" s="162">
        <v>72527.466666666674</v>
      </c>
      <c r="F25" s="162">
        <v>83832.733000000007</v>
      </c>
      <c r="G25" s="147">
        <f>(F25-E25)/E25</f>
        <v>0.15587565446469934</v>
      </c>
      <c r="H25" s="162">
        <v>90916.066000000006</v>
      </c>
      <c r="I25" s="147">
        <f>(F25-H25)/H25</f>
        <v>-7.7910685224765422E-2</v>
      </c>
    </row>
    <row r="26" spans="1:9" ht="16.5">
      <c r="A26" s="122"/>
      <c r="B26" s="155" t="s">
        <v>17</v>
      </c>
      <c r="C26" s="142" t="s">
        <v>97</v>
      </c>
      <c r="D26" s="140" t="s">
        <v>161</v>
      </c>
      <c r="E26" s="162">
        <v>94632.255555555559</v>
      </c>
      <c r="F26" s="162">
        <v>65949.399999999994</v>
      </c>
      <c r="G26" s="147">
        <f>(F26-E26)/E26</f>
        <v>-0.3030980862409729</v>
      </c>
      <c r="H26" s="162">
        <v>69972.111111111109</v>
      </c>
      <c r="I26" s="147">
        <f>(F26-H26)/H26</f>
        <v>-5.7490206415571982E-2</v>
      </c>
    </row>
    <row r="27" spans="1:9" ht="16.5">
      <c r="A27" s="122"/>
      <c r="B27" s="155" t="s">
        <v>7</v>
      </c>
      <c r="C27" s="142" t="s">
        <v>87</v>
      </c>
      <c r="D27" s="140" t="s">
        <v>161</v>
      </c>
      <c r="E27" s="162">
        <v>39554.600000000006</v>
      </c>
      <c r="F27" s="162">
        <v>43366.066000000006</v>
      </c>
      <c r="G27" s="147">
        <f>(F27-E27)/E27</f>
        <v>9.6359614305289387E-2</v>
      </c>
      <c r="H27" s="162">
        <v>44199.4</v>
      </c>
      <c r="I27" s="147">
        <f>(F27-H27)/H27</f>
        <v>-1.885396634343442E-2</v>
      </c>
    </row>
    <row r="28" spans="1:9" ht="17.25" thickBot="1">
      <c r="A28" s="36"/>
      <c r="B28" s="155" t="s">
        <v>19</v>
      </c>
      <c r="C28" s="142" t="s">
        <v>99</v>
      </c>
      <c r="D28" s="140" t="s">
        <v>161</v>
      </c>
      <c r="E28" s="162">
        <v>52700.085185185184</v>
      </c>
      <c r="F28" s="162">
        <v>68027.666666666657</v>
      </c>
      <c r="G28" s="147">
        <f>(F28-E28)/E28</f>
        <v>0.2908454782875815</v>
      </c>
      <c r="H28" s="162">
        <v>69333.221555555559</v>
      </c>
      <c r="I28" s="147">
        <f>(F28-H28)/H28</f>
        <v>-1.8830148947323658E-2</v>
      </c>
    </row>
    <row r="29" spans="1:9" ht="16.5">
      <c r="A29" s="122"/>
      <c r="B29" s="155" t="s">
        <v>8</v>
      </c>
      <c r="C29" s="142" t="s">
        <v>89</v>
      </c>
      <c r="D29" s="140" t="s">
        <v>161</v>
      </c>
      <c r="E29" s="162">
        <v>321818.625</v>
      </c>
      <c r="F29" s="162">
        <v>390249</v>
      </c>
      <c r="G29" s="147">
        <f>(F29-E29)/E29</f>
        <v>0.21263646564893501</v>
      </c>
      <c r="H29" s="162">
        <v>385284.85714285716</v>
      </c>
      <c r="I29" s="147">
        <f>(F29-H29)/H29</f>
        <v>1.288434457028821E-2</v>
      </c>
    </row>
    <row r="30" spans="1:9" ht="17.25" thickBot="1">
      <c r="A30" s="36"/>
      <c r="B30" s="156" t="s">
        <v>5</v>
      </c>
      <c r="C30" s="143" t="s">
        <v>85</v>
      </c>
      <c r="D30" s="139" t="s">
        <v>161</v>
      </c>
      <c r="E30" s="165">
        <v>85898.003703703696</v>
      </c>
      <c r="F30" s="165">
        <v>138138.22222222222</v>
      </c>
      <c r="G30" s="149">
        <f>(F30-E30)/E30</f>
        <v>0.60816568797938275</v>
      </c>
      <c r="H30" s="165">
        <v>135381.55555555556</v>
      </c>
      <c r="I30" s="149">
        <f>(F30-H30)/H30</f>
        <v>2.0362202630589684E-2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1249881.7689153438</v>
      </c>
      <c r="F31" s="93">
        <f>SUM(F15:F30)</f>
        <v>1459523.0769523811</v>
      </c>
      <c r="G31" s="94">
        <f t="shared" ref="G31" si="0">(F31-E31)/E31</f>
        <v>0.16772891104649479</v>
      </c>
      <c r="H31" s="93">
        <f>SUM(H15:H30)</f>
        <v>1589536.9506349205</v>
      </c>
      <c r="I31" s="97">
        <f t="shared" ref="I31" si="1">(F31-H31)/H31</f>
        <v>-8.1793552286159213E-2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46671.933333333334</v>
      </c>
      <c r="F33" s="168">
        <v>60582.733000000007</v>
      </c>
      <c r="G33" s="147">
        <f>(F33-E33)/E33</f>
        <v>0.29805492665827726</v>
      </c>
      <c r="H33" s="168">
        <v>62582.733000000007</v>
      </c>
      <c r="I33" s="147">
        <f>(F33-H33)/H33</f>
        <v>-3.1957696702059973E-2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45068.149999999994</v>
      </c>
      <c r="F34" s="162">
        <v>83936.875</v>
      </c>
      <c r="G34" s="147">
        <f>(F34-E34)/E34</f>
        <v>0.86244332194687401</v>
      </c>
      <c r="H34" s="162">
        <v>84811.875</v>
      </c>
      <c r="I34" s="147">
        <f>(F34-H34)/H34</f>
        <v>-1.0316951488220252E-2</v>
      </c>
    </row>
    <row r="35" spans="1:9" ht="16.5">
      <c r="A35" s="35"/>
      <c r="B35" s="157" t="s">
        <v>27</v>
      </c>
      <c r="C35" s="142" t="s">
        <v>101</v>
      </c>
      <c r="D35" s="138" t="s">
        <v>161</v>
      </c>
      <c r="E35" s="162">
        <v>143963.76666666666</v>
      </c>
      <c r="F35" s="162">
        <v>171916</v>
      </c>
      <c r="G35" s="147">
        <f>(F35-E35)/E35</f>
        <v>0.19416158649178628</v>
      </c>
      <c r="H35" s="162">
        <v>171388.22155555556</v>
      </c>
      <c r="I35" s="147">
        <f>(F35-H35)/H35</f>
        <v>3.0794324117154161E-3</v>
      </c>
    </row>
    <row r="36" spans="1:9" ht="16.5">
      <c r="A36" s="35"/>
      <c r="B36" s="155" t="s">
        <v>26</v>
      </c>
      <c r="C36" s="142" t="s">
        <v>100</v>
      </c>
      <c r="D36" s="138" t="s">
        <v>161</v>
      </c>
      <c r="E36" s="162">
        <v>148908.23333333331</v>
      </c>
      <c r="F36" s="162">
        <v>174638.22188888889</v>
      </c>
      <c r="G36" s="147">
        <f>(F36-E36)/E36</f>
        <v>0.17279090604720707</v>
      </c>
      <c r="H36" s="162">
        <v>173054.88822222222</v>
      </c>
      <c r="I36" s="147">
        <f>(F36-H36)/H36</f>
        <v>9.1493148961703519E-3</v>
      </c>
    </row>
    <row r="37" spans="1:9" ht="17.25" thickBot="1">
      <c r="A37" s="36"/>
      <c r="B37" s="157" t="s">
        <v>29</v>
      </c>
      <c r="C37" s="142" t="s">
        <v>103</v>
      </c>
      <c r="D37" s="150" t="s">
        <v>161</v>
      </c>
      <c r="E37" s="165">
        <v>90494.399999999994</v>
      </c>
      <c r="F37" s="165">
        <v>129832.5</v>
      </c>
      <c r="G37" s="149">
        <f>(F37-E37)/E37</f>
        <v>0.43470203681111769</v>
      </c>
      <c r="H37" s="165">
        <v>113749.16633333333</v>
      </c>
      <c r="I37" s="149">
        <f>(F37-H37)/H37</f>
        <v>0.14139298058269439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475106.48333333328</v>
      </c>
      <c r="F38" s="95">
        <f>SUM(F33:F37)</f>
        <v>620906.32988888887</v>
      </c>
      <c r="G38" s="96">
        <f t="shared" ref="G38" si="2">(F38-E38)/E38</f>
        <v>0.30687825081364517</v>
      </c>
      <c r="H38" s="95">
        <f>SUM(H33:H37)</f>
        <v>605586.88411111117</v>
      </c>
      <c r="I38" s="97">
        <f t="shared" ref="I38" si="3">(F38-H38)/H38</f>
        <v>2.529685860066767E-2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279565</v>
      </c>
      <c r="F40" s="162">
        <v>219765.00000000003</v>
      </c>
      <c r="G40" s="147">
        <f>(F40-E40)/E40</f>
        <v>-0.2139037433155079</v>
      </c>
      <c r="H40" s="162">
        <v>237705</v>
      </c>
      <c r="I40" s="147">
        <f>(F40-H40)/H40</f>
        <v>-7.5471698113207419E-2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357903</v>
      </c>
      <c r="F41" s="162">
        <v>341218.8</v>
      </c>
      <c r="G41" s="147">
        <f>(F41-E41)/E41</f>
        <v>-4.6616541353383494E-2</v>
      </c>
      <c r="H41" s="162">
        <v>367770</v>
      </c>
      <c r="I41" s="147">
        <f>(F41-H41)/H41</f>
        <v>-7.2195121951219549E-2</v>
      </c>
    </row>
    <row r="42" spans="1:9" ht="16.5">
      <c r="A42" s="35"/>
      <c r="B42" s="157" t="s">
        <v>33</v>
      </c>
      <c r="C42" s="142" t="s">
        <v>107</v>
      </c>
      <c r="D42" s="138" t="s">
        <v>161</v>
      </c>
      <c r="E42" s="170">
        <v>614622.12197392923</v>
      </c>
      <c r="F42" s="170">
        <v>739576.5</v>
      </c>
      <c r="G42" s="147">
        <f>(F42-E42)/E42</f>
        <v>0.20330276695014735</v>
      </c>
      <c r="H42" s="170">
        <v>784426.5</v>
      </c>
      <c r="I42" s="147">
        <f>(F42-H42)/H42</f>
        <v>-5.7175528873642079E-2</v>
      </c>
    </row>
    <row r="43" spans="1:9" ht="16.5">
      <c r="A43" s="35"/>
      <c r="B43" s="155" t="s">
        <v>31</v>
      </c>
      <c r="C43" s="142" t="s">
        <v>105</v>
      </c>
      <c r="D43" s="138" t="s">
        <v>161</v>
      </c>
      <c r="E43" s="163">
        <v>1807096.2833333332</v>
      </c>
      <c r="F43" s="163">
        <v>1782113.65</v>
      </c>
      <c r="G43" s="147">
        <f>(F43-E43)/E43</f>
        <v>-1.3824738373790932E-2</v>
      </c>
      <c r="H43" s="163">
        <v>1817545.15</v>
      </c>
      <c r="I43" s="147">
        <f>(F43-H43)/H43</f>
        <v>-1.9494151218196698E-2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835480.75</v>
      </c>
      <c r="F44" s="163">
        <v>998899.19999999995</v>
      </c>
      <c r="G44" s="147">
        <f>(F44-E44)/E44</f>
        <v>0.19559810324774085</v>
      </c>
      <c r="H44" s="163">
        <v>1011457.2</v>
      </c>
      <c r="I44" s="147">
        <f>(F44-H44)/H44</f>
        <v>-1.2415750266051791E-2</v>
      </c>
    </row>
    <row r="45" spans="1:9" ht="16.5" customHeight="1" thickBot="1">
      <c r="A45" s="36"/>
      <c r="B45" s="155" t="s">
        <v>32</v>
      </c>
      <c r="C45" s="142" t="s">
        <v>106</v>
      </c>
      <c r="D45" s="138" t="s">
        <v>161</v>
      </c>
      <c r="E45" s="166">
        <v>992034.00589695829</v>
      </c>
      <c r="F45" s="166">
        <v>1104846.1666666667</v>
      </c>
      <c r="G45" s="153">
        <f>(F45-E45)/E45</f>
        <v>0.11371803798974423</v>
      </c>
      <c r="H45" s="166">
        <v>1112335.7124999999</v>
      </c>
      <c r="I45" s="153">
        <f>(F45-H45)/H45</f>
        <v>-6.7331703452191043E-3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4886701.1612042207</v>
      </c>
      <c r="F46" s="77">
        <f>SUM(F40:F45)</f>
        <v>5186419.3166666673</v>
      </c>
      <c r="G46" s="96">
        <f t="shared" ref="G46" si="4">(F46-E46)/E46</f>
        <v>6.1333432427160661E-2</v>
      </c>
      <c r="H46" s="95">
        <f>SUM(H40:H45)</f>
        <v>5331239.5625</v>
      </c>
      <c r="I46" s="97">
        <f t="shared" ref="I46" si="5">(F46-H46)/H46</f>
        <v>-2.7164460372780828E-2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313707.05462445685</v>
      </c>
      <c r="F48" s="160">
        <v>327741.375</v>
      </c>
      <c r="G48" s="147">
        <f>(F48-E48)/E48</f>
        <v>4.4737025096052839E-2</v>
      </c>
      <c r="H48" s="160">
        <v>339450.42857142858</v>
      </c>
      <c r="I48" s="147">
        <f>(F48-H48)/H48</f>
        <v>-3.4494148735371863E-2</v>
      </c>
    </row>
    <row r="49" spans="1:9" ht="16.5">
      <c r="A49" s="35"/>
      <c r="B49" s="155" t="s">
        <v>48</v>
      </c>
      <c r="C49" s="142" t="s">
        <v>157</v>
      </c>
      <c r="D49" s="140" t="s">
        <v>114</v>
      </c>
      <c r="E49" s="163">
        <v>1301957.08125</v>
      </c>
      <c r="F49" s="163">
        <v>1342696.875</v>
      </c>
      <c r="G49" s="147">
        <f>(F49-E49)/E49</f>
        <v>3.1291195644395559E-2</v>
      </c>
      <c r="H49" s="163">
        <v>1346060.625</v>
      </c>
      <c r="I49" s="147">
        <f>(F49-H49)/H49</f>
        <v>-2.4989587671803417E-3</v>
      </c>
    </row>
    <row r="50" spans="1:9" ht="16.5">
      <c r="A50" s="35"/>
      <c r="B50" s="155" t="s">
        <v>46</v>
      </c>
      <c r="C50" s="142" t="s">
        <v>111</v>
      </c>
      <c r="D50" s="138" t="s">
        <v>110</v>
      </c>
      <c r="E50" s="163">
        <v>315224.84096834267</v>
      </c>
      <c r="F50" s="163">
        <v>314348.66666666669</v>
      </c>
      <c r="G50" s="147">
        <f>(F50-E50)/E50</f>
        <v>-2.7795217502036228E-3</v>
      </c>
      <c r="H50" s="163">
        <v>314348.66666666669</v>
      </c>
      <c r="I50" s="147">
        <f>(F50-H50)/H50</f>
        <v>0</v>
      </c>
    </row>
    <row r="51" spans="1:9" ht="16.5">
      <c r="A51" s="35"/>
      <c r="B51" s="155" t="s">
        <v>47</v>
      </c>
      <c r="C51" s="142" t="s">
        <v>113</v>
      </c>
      <c r="D51" s="138" t="s">
        <v>114</v>
      </c>
      <c r="E51" s="163">
        <v>990132.37642990157</v>
      </c>
      <c r="F51" s="163">
        <v>996695.14285714284</v>
      </c>
      <c r="G51" s="147">
        <f>(F51-E51)/E51</f>
        <v>6.6281707208731902E-3</v>
      </c>
      <c r="H51" s="163">
        <v>996695.14285714284</v>
      </c>
      <c r="I51" s="147">
        <f>(F51-H51)/H51</f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140841.79003724395</v>
      </c>
      <c r="F52" s="163">
        <v>166169.25</v>
      </c>
      <c r="G52" s="147">
        <f>(F52-E52)/E52</f>
        <v>0.17982915408884328</v>
      </c>
      <c r="H52" s="163">
        <v>166169.25</v>
      </c>
      <c r="I52" s="147">
        <f>(F52-H52)/H52</f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1818667.5</v>
      </c>
      <c r="F53" s="166">
        <v>1672008</v>
      </c>
      <c r="G53" s="153">
        <f>(F53-E53)/E53</f>
        <v>-8.0641183723797777E-2</v>
      </c>
      <c r="H53" s="166">
        <v>1672008</v>
      </c>
      <c r="I53" s="153">
        <f>(F53-H53)/H53</f>
        <v>0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4880530.6433099452</v>
      </c>
      <c r="F54" s="77">
        <f>SUM(F48:F53)</f>
        <v>4819659.3095238097</v>
      </c>
      <c r="G54" s="96">
        <f t="shared" ref="G54" si="6">(F54-E54)/E54</f>
        <v>-1.2472277757250794E-2</v>
      </c>
      <c r="H54" s="77">
        <f>SUM(H48:H53)</f>
        <v>4834732.1130952388</v>
      </c>
      <c r="I54" s="97">
        <f t="shared" ref="I54" si="7">(F54-H54)/H54</f>
        <v>-3.1176088392991354E-3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54</v>
      </c>
      <c r="C56" s="145" t="s">
        <v>121</v>
      </c>
      <c r="D56" s="146" t="s">
        <v>120</v>
      </c>
      <c r="E56" s="160">
        <v>199491.13888888891</v>
      </c>
      <c r="F56" s="124">
        <v>180476.4</v>
      </c>
      <c r="G56" s="148">
        <f>(F56-E56)/E56</f>
        <v>-9.5316208001998526E-2</v>
      </c>
      <c r="H56" s="124">
        <v>184602.6</v>
      </c>
      <c r="I56" s="148">
        <f>(F56-H56)/H56</f>
        <v>-2.2351797862002008E-2</v>
      </c>
    </row>
    <row r="57" spans="1:9" ht="16.5">
      <c r="A57" s="102"/>
      <c r="B57" s="177" t="s">
        <v>40</v>
      </c>
      <c r="C57" s="142" t="s">
        <v>117</v>
      </c>
      <c r="D57" s="138" t="s">
        <v>114</v>
      </c>
      <c r="E57" s="163">
        <v>131867.90875232776</v>
      </c>
      <c r="F57" s="174">
        <v>139035</v>
      </c>
      <c r="G57" s="147">
        <f>(F57-E57)/E57</f>
        <v>5.4350533920526203E-2</v>
      </c>
      <c r="H57" s="174">
        <v>139035</v>
      </c>
      <c r="I57" s="147">
        <f>(F57-H57)/H57</f>
        <v>0</v>
      </c>
    </row>
    <row r="58" spans="1:9" ht="16.5">
      <c r="A58" s="102"/>
      <c r="B58" s="177" t="s">
        <v>41</v>
      </c>
      <c r="C58" s="142" t="s">
        <v>118</v>
      </c>
      <c r="D58" s="138" t="s">
        <v>114</v>
      </c>
      <c r="E58" s="163">
        <v>199788.09217877095</v>
      </c>
      <c r="F58" s="174">
        <v>158769</v>
      </c>
      <c r="G58" s="147">
        <f>(F58-E58)/E58</f>
        <v>-0.2053129980442826</v>
      </c>
      <c r="H58" s="174">
        <v>158769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103381.04567039106</v>
      </c>
      <c r="F59" s="174">
        <v>105285.375</v>
      </c>
      <c r="G59" s="147">
        <f>(F59-E59)/E59</f>
        <v>1.8420488178079539E-2</v>
      </c>
      <c r="H59" s="174">
        <v>105285.375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97328.160441606815</v>
      </c>
      <c r="F60" s="172">
        <v>147108</v>
      </c>
      <c r="G60" s="147">
        <f>(F60-E60)/E60</f>
        <v>0.51146389012724836</v>
      </c>
      <c r="H60" s="172">
        <v>147108</v>
      </c>
      <c r="I60" s="147">
        <f>(F60-H60)/H60</f>
        <v>0</v>
      </c>
    </row>
    <row r="61" spans="1:9" s="118" customFormat="1" ht="17.25" thickBot="1">
      <c r="A61" s="128"/>
      <c r="B61" s="178" t="s">
        <v>56</v>
      </c>
      <c r="C61" s="143" t="s">
        <v>123</v>
      </c>
      <c r="D61" s="139" t="s">
        <v>120</v>
      </c>
      <c r="E61" s="166">
        <v>978328</v>
      </c>
      <c r="F61" s="175">
        <v>1289288</v>
      </c>
      <c r="G61" s="152">
        <f>(F61-E61)/E61</f>
        <v>0.31784841075794623</v>
      </c>
      <c r="H61" s="175">
        <v>1289288</v>
      </c>
      <c r="I61" s="152">
        <f>(F61-H61)/H61</f>
        <v>0</v>
      </c>
    </row>
    <row r="62" spans="1:9" s="118" customFormat="1" ht="16.5">
      <c r="A62" s="128"/>
      <c r="B62" s="88" t="s">
        <v>38</v>
      </c>
      <c r="C62" s="141" t="s">
        <v>115</v>
      </c>
      <c r="D62" s="138" t="s">
        <v>114</v>
      </c>
      <c r="E62" s="160">
        <v>146088.22625698324</v>
      </c>
      <c r="F62" s="173">
        <v>155853.75</v>
      </c>
      <c r="G62" s="147">
        <f>(F62-E62)/E62</f>
        <v>6.6846754137724049E-2</v>
      </c>
      <c r="H62" s="173">
        <v>155852.5</v>
      </c>
      <c r="I62" s="147">
        <f>(F62-H62)/H62</f>
        <v>8.0204039075407833E-6</v>
      </c>
    </row>
    <row r="63" spans="1:9" s="118" customFormat="1" ht="16.5">
      <c r="A63" s="128"/>
      <c r="B63" s="177" t="s">
        <v>39</v>
      </c>
      <c r="C63" s="142" t="s">
        <v>116</v>
      </c>
      <c r="D63" s="140" t="s">
        <v>114</v>
      </c>
      <c r="E63" s="163">
        <v>194145.15437616387</v>
      </c>
      <c r="F63" s="174">
        <v>212140.5</v>
      </c>
      <c r="G63" s="147">
        <f>(F63-E63)/E63</f>
        <v>9.2690161037804919E-2</v>
      </c>
      <c r="H63" s="174">
        <v>212131.5</v>
      </c>
      <c r="I63" s="147">
        <f>(F63-H63)/H63</f>
        <v>4.2426513742654907E-5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194037.13575418992</v>
      </c>
      <c r="F64" s="175">
        <v>222199.71428571429</v>
      </c>
      <c r="G64" s="152">
        <f>(F64-E64)/E64</f>
        <v>0.14514014764267227</v>
      </c>
      <c r="H64" s="175">
        <v>220662</v>
      </c>
      <c r="I64" s="152">
        <f>(F64-H64)/H64</f>
        <v>6.9686411149825975E-3</v>
      </c>
    </row>
    <row r="65" spans="1:9" ht="15.75" customHeight="1" thickBot="1">
      <c r="A65" s="216" t="s">
        <v>192</v>
      </c>
      <c r="B65" s="227"/>
      <c r="C65" s="227"/>
      <c r="D65" s="228"/>
      <c r="E65" s="92">
        <f>SUM(E56:E64)</f>
        <v>2244454.8623193223</v>
      </c>
      <c r="F65" s="92">
        <f>SUM(F56:F64)</f>
        <v>2610155.739285714</v>
      </c>
      <c r="G65" s="94">
        <f t="shared" ref="G65" si="8">(F65-E65)/E65</f>
        <v>0.16293527800710247</v>
      </c>
      <c r="H65" s="92">
        <f>SUM(H56:H64)</f>
        <v>2612733.9750000001</v>
      </c>
      <c r="I65" s="131">
        <f t="shared" ref="I65" si="9">(F65-H65)/H65</f>
        <v>-9.8679610666681065E-4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61</v>
      </c>
      <c r="C67" s="142" t="s">
        <v>130</v>
      </c>
      <c r="D67" s="146" t="s">
        <v>207</v>
      </c>
      <c r="E67" s="160">
        <v>903839.625</v>
      </c>
      <c r="F67" s="168">
        <v>817864.66666666663</v>
      </c>
      <c r="G67" s="147">
        <f>(F67-E67)/E67</f>
        <v>-9.5121917600518316E-2</v>
      </c>
      <c r="H67" s="168">
        <v>835904.33333333337</v>
      </c>
      <c r="I67" s="147">
        <f>(F67-H67)/H67</f>
        <v>-2.1581018242518273E-2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398153.46221291128</v>
      </c>
      <c r="F68" s="162">
        <v>490098.375</v>
      </c>
      <c r="G68" s="147">
        <f>(F68-E68)/E68</f>
        <v>0.23092832667098967</v>
      </c>
      <c r="H68" s="162">
        <v>490322.625</v>
      </c>
      <c r="I68" s="147">
        <f>(F68-H68)/H68</f>
        <v>-4.5735193231191402E-4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2913057.3333333335</v>
      </c>
      <c r="F69" s="162">
        <v>3145779</v>
      </c>
      <c r="G69" s="147">
        <f>(F69-E69)/E69</f>
        <v>7.988914739291085E-2</v>
      </c>
      <c r="H69" s="162">
        <v>3145779</v>
      </c>
      <c r="I69" s="147">
        <f>(F69-H69)/H69</f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596754.16666666663</v>
      </c>
      <c r="F70" s="162">
        <v>601289</v>
      </c>
      <c r="G70" s="147">
        <f>(F70-E70)/E70</f>
        <v>7.5991649269311718E-3</v>
      </c>
      <c r="H70" s="162">
        <v>601289</v>
      </c>
      <c r="I70" s="147">
        <f>(F70-H70)/H70</f>
        <v>0</v>
      </c>
    </row>
    <row r="71" spans="1:9" ht="16.5">
      <c r="A71" s="35"/>
      <c r="B71" s="155" t="s">
        <v>63</v>
      </c>
      <c r="C71" s="142" t="s">
        <v>132</v>
      </c>
      <c r="D71" s="140" t="s">
        <v>126</v>
      </c>
      <c r="E71" s="163">
        <v>289656.25</v>
      </c>
      <c r="F71" s="162">
        <v>292646.25</v>
      </c>
      <c r="G71" s="147">
        <f>(F71-E71)/E71</f>
        <v>1.032258064516129E-2</v>
      </c>
      <c r="H71" s="162">
        <v>290403.75</v>
      </c>
      <c r="I71" s="147">
        <f>(F71-H71)/H71</f>
        <v>7.7220077220077222E-3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219810.33255741777</v>
      </c>
      <c r="F72" s="171">
        <v>224506.28571428571</v>
      </c>
      <c r="G72" s="153">
        <f>(F72-E72)/E72</f>
        <v>2.1363659761723365E-2</v>
      </c>
      <c r="H72" s="171">
        <v>219646.875</v>
      </c>
      <c r="I72" s="153">
        <f>(F72-H72)/H72</f>
        <v>2.212374163887244E-2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5321271.1697703293</v>
      </c>
      <c r="F73" s="77">
        <f>SUM(F67:F72)</f>
        <v>5572183.5773809515</v>
      </c>
      <c r="G73" s="96">
        <f t="shared" ref="G73" si="10">(F73-E73)/E73</f>
        <v>4.7152719642636037E-2</v>
      </c>
      <c r="H73" s="77">
        <f>SUM(H67:H72)</f>
        <v>5583345.583333334</v>
      </c>
      <c r="I73" s="97">
        <f t="shared" ref="I73" si="11">(F73-H73)/H73</f>
        <v>-1.9991608589842273E-3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124529.50631078005</v>
      </c>
      <c r="F75" s="160">
        <v>132756</v>
      </c>
      <c r="G75" s="147">
        <f>(F75-E75)/E75</f>
        <v>6.6060598270498497E-2</v>
      </c>
      <c r="H75" s="160">
        <v>134816.79999999999</v>
      </c>
      <c r="I75" s="147">
        <f>(F75-H75)/H75</f>
        <v>-1.5285928756653388E-2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300046.5</v>
      </c>
      <c r="F76" s="163">
        <v>309285.59999999998</v>
      </c>
      <c r="G76" s="147">
        <f>(F76-E76)/E76</f>
        <v>3.0792227204783182E-2</v>
      </c>
      <c r="H76" s="163">
        <v>313052.7</v>
      </c>
      <c r="I76" s="147">
        <f>(F76-H76)/H76</f>
        <v>-1.2033437181663135E-2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199599.42861576661</v>
      </c>
      <c r="F77" s="163">
        <v>205541.14285714287</v>
      </c>
      <c r="G77" s="147">
        <f>(F77-E77)/E77</f>
        <v>2.9768192637536037E-2</v>
      </c>
      <c r="H77" s="163">
        <v>205541.14285714287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80219.108539505178</v>
      </c>
      <c r="F78" s="163">
        <v>98109.375</v>
      </c>
      <c r="G78" s="147">
        <f>(F78-E78)/E78</f>
        <v>0.22301751772377867</v>
      </c>
      <c r="H78" s="163">
        <v>98109.375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132518.58919925513</v>
      </c>
      <c r="F79" s="166">
        <v>157872</v>
      </c>
      <c r="G79" s="147">
        <f>(F79-E79)/E79</f>
        <v>0.19131965525699526</v>
      </c>
      <c r="H79" s="166">
        <v>157872</v>
      </c>
      <c r="I79" s="147">
        <f>(F79-H79)/H79</f>
        <v>0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836913.13266530691</v>
      </c>
      <c r="F80" s="77">
        <f>SUM(F75:F79)</f>
        <v>903564.11785714282</v>
      </c>
      <c r="G80" s="96">
        <f t="shared" ref="G80" si="12">(F80-E80)/E80</f>
        <v>7.9639071954305862E-2</v>
      </c>
      <c r="H80" s="77">
        <f>SUM(H75:H79)</f>
        <v>909392.01785714284</v>
      </c>
      <c r="I80" s="97">
        <f t="shared" ref="I80" si="13">(F80-H80)/H80</f>
        <v>-6.4085673566089442E-3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105846</v>
      </c>
      <c r="F82" s="230">
        <v>91606.125</v>
      </c>
      <c r="G82" s="148">
        <f>(F82-E82)/E82</f>
        <v>-0.13453389830508475</v>
      </c>
      <c r="H82" s="230">
        <v>92166.75</v>
      </c>
      <c r="I82" s="148">
        <f>(F82-H82)/H82</f>
        <v>-6.082725060827251E-3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71631.857142857145</v>
      </c>
      <c r="F83" s="163">
        <v>70606.71428571429</v>
      </c>
      <c r="G83" s="147">
        <f>(F83-E83)/E83</f>
        <v>-1.4311270125223584E-2</v>
      </c>
      <c r="H83" s="163">
        <v>70606.71428571429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50082.5</v>
      </c>
      <c r="F84" s="163">
        <v>57023.571428571428</v>
      </c>
      <c r="G84" s="147">
        <f>(F84-E84)/E84</f>
        <v>0.13859275053304901</v>
      </c>
      <c r="H84" s="163">
        <v>57023.571428571428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92563.611214566525</v>
      </c>
      <c r="F85" s="163">
        <v>90933.375</v>
      </c>
      <c r="G85" s="147">
        <f>(F85-E85)/E85</f>
        <v>-1.761206367357001E-2</v>
      </c>
      <c r="H85" s="163">
        <v>90933.375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132503.88247465342</v>
      </c>
      <c r="F86" s="172">
        <v>145214.33333333334</v>
      </c>
      <c r="G86" s="147">
        <f>(F86-E86)/E86</f>
        <v>9.5925120240241218E-2</v>
      </c>
      <c r="H86" s="172">
        <v>145214.33333333334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577967</v>
      </c>
      <c r="G87" s="147">
        <f>(F87-E87)/E87</f>
        <v>-1.0335917312661498E-3</v>
      </c>
      <c r="H87" s="172">
        <v>577967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189200.55555555553</v>
      </c>
      <c r="F88" s="166">
        <v>300993.33333333331</v>
      </c>
      <c r="G88" s="149">
        <f>(F88-E88)/E88</f>
        <v>0.59086918349429329</v>
      </c>
      <c r="H88" s="166">
        <v>300993.33333333331</v>
      </c>
      <c r="I88" s="149">
        <f>(F88-H88)/H88</f>
        <v>0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1220393.4063876327</v>
      </c>
      <c r="F89" s="77">
        <f>SUM(F82:F88)</f>
        <v>1334344.4523809524</v>
      </c>
      <c r="G89" s="104">
        <f t="shared" ref="G89:G90" si="14">(F89-E89)/E89</f>
        <v>9.337238745874174E-2</v>
      </c>
      <c r="H89" s="77">
        <f>SUM(H82:H88)</f>
        <v>1334905.0773809524</v>
      </c>
      <c r="I89" s="97">
        <f t="shared" ref="I89:I90" si="15">(F89-H89)/H89</f>
        <v>-4.1997368164928332E-4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21115252.627905436</v>
      </c>
      <c r="F90" s="92">
        <f>SUM(F31,F38,F46,F54,F65,F73,F80,F89)</f>
        <v>22506755.919936508</v>
      </c>
      <c r="G90" s="94">
        <f t="shared" si="14"/>
        <v>6.5900385685752724E-2</v>
      </c>
      <c r="H90" s="92">
        <f>SUM(H31,H38,H46,H54,H65,H73,H80,H89)</f>
        <v>22801472.163912695</v>
      </c>
      <c r="I90" s="105">
        <f t="shared" si="15"/>
        <v>-1.2925316482092187E-2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  <mergeCell ref="B12:B13"/>
    <mergeCell ref="C12:C13"/>
    <mergeCell ref="D12:D13"/>
    <mergeCell ref="E12:E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20" sqref="I2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230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50000</v>
      </c>
      <c r="E16" s="194">
        <v>60000</v>
      </c>
      <c r="F16" s="194">
        <v>82500</v>
      </c>
      <c r="G16" s="134">
        <v>50000</v>
      </c>
      <c r="H16" s="134">
        <v>75000</v>
      </c>
      <c r="I16" s="134">
        <f>AVERAGE(D16:H16)</f>
        <v>63500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100000</v>
      </c>
      <c r="E17" s="180">
        <v>130000</v>
      </c>
      <c r="F17" s="180">
        <v>102500</v>
      </c>
      <c r="G17" s="196">
        <v>110000</v>
      </c>
      <c r="H17" s="196">
        <v>150000</v>
      </c>
      <c r="I17" s="134">
        <f t="shared" ref="I17:I40" si="0">AVERAGE(D17:H17)</f>
        <v>118500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110000</v>
      </c>
      <c r="E18" s="180">
        <v>150000</v>
      </c>
      <c r="F18" s="180">
        <v>100000</v>
      </c>
      <c r="G18" s="196">
        <v>87500</v>
      </c>
      <c r="H18" s="196">
        <v>116666.66</v>
      </c>
      <c r="I18" s="134">
        <f t="shared" si="0"/>
        <v>112833.33200000001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35000</v>
      </c>
      <c r="E19" s="180">
        <v>35000</v>
      </c>
      <c r="F19" s="180">
        <v>35000</v>
      </c>
      <c r="G19" s="196">
        <v>35000</v>
      </c>
      <c r="H19" s="196">
        <v>46666.66</v>
      </c>
      <c r="I19" s="134">
        <f t="shared" si="0"/>
        <v>37333.332000000002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250000</v>
      </c>
      <c r="E20" s="180">
        <v>400000</v>
      </c>
      <c r="F20" s="180">
        <v>415000</v>
      </c>
      <c r="G20" s="196">
        <v>400000</v>
      </c>
      <c r="H20" s="196">
        <v>325000</v>
      </c>
      <c r="I20" s="134">
        <f t="shared" si="0"/>
        <v>358000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60000</v>
      </c>
      <c r="E21" s="180">
        <v>175000</v>
      </c>
      <c r="F21" s="180">
        <v>85000</v>
      </c>
      <c r="G21" s="196">
        <v>55000</v>
      </c>
      <c r="H21" s="196">
        <v>66666.66</v>
      </c>
      <c r="I21" s="134">
        <f t="shared" si="0"/>
        <v>88333.332000000009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75000</v>
      </c>
      <c r="F22" s="180">
        <v>47500</v>
      </c>
      <c r="G22" s="196">
        <v>65000</v>
      </c>
      <c r="H22" s="196">
        <v>58333.33</v>
      </c>
      <c r="I22" s="134">
        <f t="shared" si="0"/>
        <v>59166.666000000005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25000</v>
      </c>
      <c r="F23" s="180">
        <v>30000</v>
      </c>
      <c r="G23" s="196">
        <v>17500</v>
      </c>
      <c r="H23" s="196">
        <v>20000</v>
      </c>
      <c r="I23" s="134">
        <f t="shared" si="0"/>
        <v>21500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25000</v>
      </c>
      <c r="F24" s="180">
        <v>37500</v>
      </c>
      <c r="G24" s="196">
        <v>27500</v>
      </c>
      <c r="H24" s="196">
        <v>25000</v>
      </c>
      <c r="I24" s="134">
        <f t="shared" si="0"/>
        <v>27000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25000</v>
      </c>
      <c r="F25" s="180">
        <v>30000</v>
      </c>
      <c r="G25" s="196">
        <v>27500</v>
      </c>
      <c r="H25" s="196">
        <v>30000</v>
      </c>
      <c r="I25" s="134">
        <f t="shared" si="0"/>
        <v>26500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25000</v>
      </c>
      <c r="F26" s="180">
        <v>37500</v>
      </c>
      <c r="G26" s="196">
        <v>20000</v>
      </c>
      <c r="H26" s="196">
        <v>23333.33</v>
      </c>
      <c r="I26" s="134">
        <f t="shared" si="0"/>
        <v>25166.666000000001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40000</v>
      </c>
      <c r="E27" s="180">
        <v>80000</v>
      </c>
      <c r="F27" s="180">
        <v>47500</v>
      </c>
      <c r="G27" s="196">
        <v>50000</v>
      </c>
      <c r="H27" s="196">
        <v>83333.33</v>
      </c>
      <c r="I27" s="134">
        <f t="shared" si="0"/>
        <v>60166.666000000005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32500</v>
      </c>
      <c r="G28" s="196">
        <v>22500</v>
      </c>
      <c r="H28" s="196">
        <v>41666.660000000003</v>
      </c>
      <c r="I28" s="134">
        <f t="shared" si="0"/>
        <v>28333.332000000002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65000</v>
      </c>
      <c r="F29" s="180">
        <v>50000</v>
      </c>
      <c r="G29" s="196">
        <v>60000</v>
      </c>
      <c r="H29" s="196">
        <v>65000</v>
      </c>
      <c r="I29" s="134">
        <f t="shared" si="0"/>
        <v>58000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90000</v>
      </c>
      <c r="E30" s="180">
        <v>150000</v>
      </c>
      <c r="F30" s="180">
        <v>90000</v>
      </c>
      <c r="G30" s="196">
        <v>55000</v>
      </c>
      <c r="H30" s="196">
        <v>53333.33</v>
      </c>
      <c r="I30" s="134">
        <f t="shared" si="0"/>
        <v>87666.665999999997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65000</v>
      </c>
      <c r="F31" s="181">
        <v>57500</v>
      </c>
      <c r="G31" s="136">
        <v>65000</v>
      </c>
      <c r="H31" s="136">
        <v>65000</v>
      </c>
      <c r="I31" s="134">
        <f t="shared" si="0"/>
        <v>60500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100000</v>
      </c>
      <c r="E33" s="194">
        <v>175000</v>
      </c>
      <c r="F33" s="194">
        <v>137500</v>
      </c>
      <c r="G33" s="134">
        <v>170000</v>
      </c>
      <c r="H33" s="134">
        <v>158333.32999999999</v>
      </c>
      <c r="I33" s="134">
        <f t="shared" si="0"/>
        <v>148166.666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100000</v>
      </c>
      <c r="E34" s="180">
        <v>175000</v>
      </c>
      <c r="F34" s="180">
        <v>132500</v>
      </c>
      <c r="G34" s="196">
        <v>170000</v>
      </c>
      <c r="H34" s="196">
        <v>150000</v>
      </c>
      <c r="I34" s="134">
        <f t="shared" si="0"/>
        <v>145500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80000</v>
      </c>
      <c r="E35" s="180">
        <v>85000</v>
      </c>
      <c r="F35" s="180">
        <v>82500</v>
      </c>
      <c r="G35" s="196">
        <v>70000</v>
      </c>
      <c r="H35" s="196">
        <v>80000</v>
      </c>
      <c r="I35" s="134">
        <f t="shared" si="0"/>
        <v>79500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100000</v>
      </c>
      <c r="E36" s="180">
        <v>100000</v>
      </c>
      <c r="F36" s="180">
        <v>105000</v>
      </c>
      <c r="G36" s="196">
        <v>110000</v>
      </c>
      <c r="H36" s="196">
        <v>100000</v>
      </c>
      <c r="I36" s="134">
        <f t="shared" si="0"/>
        <v>103000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35000</v>
      </c>
      <c r="E37" s="180">
        <v>35000</v>
      </c>
      <c r="F37" s="180">
        <v>52500</v>
      </c>
      <c r="G37" s="196">
        <v>50000</v>
      </c>
      <c r="H37" s="196">
        <v>48333.33</v>
      </c>
      <c r="I37" s="134">
        <f t="shared" si="0"/>
        <v>44166.666000000005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1973400</v>
      </c>
      <c r="E39" s="159">
        <v>2000000</v>
      </c>
      <c r="F39" s="159">
        <v>1973400</v>
      </c>
      <c r="G39" s="159">
        <v>1480050</v>
      </c>
      <c r="H39" s="159">
        <v>1593969</v>
      </c>
      <c r="I39" s="159">
        <f t="shared" si="0"/>
        <v>1804163.8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1170000</v>
      </c>
      <c r="F40" s="181">
        <v>1166100</v>
      </c>
      <c r="G40" s="136">
        <v>1076400</v>
      </c>
      <c r="H40" s="136">
        <v>1228890</v>
      </c>
      <c r="I40" s="136">
        <f t="shared" si="0"/>
        <v>1179438</v>
      </c>
      <c r="K40" s="199"/>
      <c r="L40" s="195"/>
    </row>
    <row r="41" spans="1:12" ht="15.75" thickBot="1">
      <c r="C41" s="200" t="s">
        <v>223</v>
      </c>
      <c r="D41" s="200">
        <f>SUM(D16:D40)</f>
        <v>4624200</v>
      </c>
      <c r="E41" s="200">
        <f t="shared" ref="E41:H41" si="1">SUM(E16:E40)</f>
        <v>5250000</v>
      </c>
      <c r="F41" s="200">
        <f t="shared" si="1"/>
        <v>4929500</v>
      </c>
      <c r="G41" s="200">
        <f t="shared" si="1"/>
        <v>4273950</v>
      </c>
      <c r="H41" s="200">
        <f t="shared" si="1"/>
        <v>4604525.62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07-04-2025</vt:lpstr>
      <vt:lpstr>By Order</vt:lpstr>
      <vt:lpstr>All Stores</vt:lpstr>
      <vt:lpstr>'07-04-2025'!Print_Titles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2025-04-10T07:40:02Z</cp:lastPrinted>
  <dcterms:created xsi:type="dcterms:W3CDTF">2010-10-20T06:23:14Z</dcterms:created>
  <dcterms:modified xsi:type="dcterms:W3CDTF">2025-04-10T07:44:45Z</dcterms:modified>
</cp:coreProperties>
</file>