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7-01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'07-01-2025'!$12:$14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2" i="11"/>
  <c r="G82" i="11"/>
  <c r="I87" i="11"/>
  <c r="G87" i="11"/>
  <c r="I86" i="11"/>
  <c r="G86" i="11"/>
  <c r="I85" i="11"/>
  <c r="G85" i="11"/>
  <c r="I84" i="11"/>
  <c r="G84" i="11"/>
  <c r="I83" i="11"/>
  <c r="G83" i="11"/>
  <c r="I79" i="11"/>
  <c r="G79" i="11"/>
  <c r="I78" i="11"/>
  <c r="G78" i="11"/>
  <c r="I77" i="11"/>
  <c r="G77" i="11"/>
  <c r="I75" i="11"/>
  <c r="G75" i="11"/>
  <c r="I76" i="11"/>
  <c r="G76" i="11"/>
  <c r="I70" i="11"/>
  <c r="G70" i="11"/>
  <c r="I67" i="11"/>
  <c r="G67" i="11"/>
  <c r="I69" i="11"/>
  <c r="G69" i="11"/>
  <c r="I71" i="11"/>
  <c r="G71" i="11"/>
  <c r="I68" i="11"/>
  <c r="G68" i="11"/>
  <c r="I72" i="11"/>
  <c r="G72" i="11"/>
  <c r="I64" i="11"/>
  <c r="G64" i="11"/>
  <c r="I63" i="11"/>
  <c r="G63" i="11"/>
  <c r="I61" i="11"/>
  <c r="G61" i="11"/>
  <c r="I58" i="11"/>
  <c r="G58" i="11"/>
  <c r="I60" i="11"/>
  <c r="G60" i="11"/>
  <c r="I56" i="11"/>
  <c r="G56" i="11"/>
  <c r="I57" i="11"/>
  <c r="G57" i="11"/>
  <c r="I59" i="11"/>
  <c r="G59" i="11"/>
  <c r="I62" i="11"/>
  <c r="G62" i="11"/>
  <c r="I52" i="11"/>
  <c r="G52" i="11"/>
  <c r="I51" i="11"/>
  <c r="G51" i="11"/>
  <c r="I53" i="11"/>
  <c r="G53" i="11"/>
  <c r="I50" i="11"/>
  <c r="G50" i="11"/>
  <c r="I48" i="11"/>
  <c r="G48" i="11"/>
  <c r="I49" i="11"/>
  <c r="G49" i="11"/>
  <c r="I42" i="11"/>
  <c r="G42" i="11"/>
  <c r="I40" i="11"/>
  <c r="G40" i="11"/>
  <c r="I41" i="11"/>
  <c r="G41" i="11"/>
  <c r="I44" i="11"/>
  <c r="G44" i="11"/>
  <c r="I45" i="11"/>
  <c r="G45" i="11"/>
  <c r="I43" i="11"/>
  <c r="G43" i="11"/>
  <c r="I37" i="11"/>
  <c r="G37" i="11"/>
  <c r="I35" i="11"/>
  <c r="G35" i="11"/>
  <c r="I36" i="11"/>
  <c r="G36" i="11"/>
  <c r="I34" i="11"/>
  <c r="G34" i="11"/>
  <c r="I33" i="11"/>
  <c r="G33" i="11"/>
  <c r="I23" i="11"/>
  <c r="G23" i="11"/>
  <c r="I20" i="11"/>
  <c r="G20" i="11"/>
  <c r="I22" i="11"/>
  <c r="G22" i="11"/>
  <c r="I29" i="11"/>
  <c r="G29" i="11"/>
  <c r="I24" i="11"/>
  <c r="G24" i="11"/>
  <c r="I21" i="11"/>
  <c r="G21" i="11"/>
  <c r="I27" i="11"/>
  <c r="G27" i="11"/>
  <c r="I26" i="11"/>
  <c r="G26" i="11"/>
  <c r="I25" i="11"/>
  <c r="G25" i="11"/>
  <c r="I30" i="11"/>
  <c r="G30" i="11"/>
  <c r="I28" i="11"/>
  <c r="G28" i="11"/>
  <c r="I18" i="11"/>
  <c r="G18" i="11"/>
  <c r="I19" i="11"/>
  <c r="G19" i="11"/>
  <c r="I16" i="11"/>
  <c r="G16" i="11"/>
  <c r="I17" i="11"/>
  <c r="G17" i="11"/>
  <c r="I15" i="11"/>
  <c r="G15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<sst xmlns="http://schemas.openxmlformats.org/spreadsheetml/2006/main" count="852" uniqueCount="231">
  <si>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</si>
  <si>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</si>
  <si>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</si>
  <si>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</si>
  <si>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</si>
  <si>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</si>
  <si>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</si>
  <si>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</si>
  <si>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</si>
  <si>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</si>
  <si>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</si>
  <si>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</si>
  <si>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</si>
  <si>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</si>
  <si>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</si>
  <si>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</si>
  <si>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</si>
  <si>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</si>
  <si>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</si>
  <si>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</si>
  <si>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</si>
  <si>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</si>
  <si>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</si>
  <si>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</si>
  <si>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</si>
  <si>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</si>
  <si>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</si>
  <si>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</si>
  <si>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</si>
  <si>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</si>
  <si>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</si>
  <si>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</si>
  <si>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</si>
  <si>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</si>
  <si>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</si>
  <si>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</si>
  <si>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</si>
  <si>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</si>
  <si>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</si>
  <si>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</si>
  <si>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</si>
  <si>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</si>
  <si>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</si>
  <si>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</si>
  <si>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</si>
  <si>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</si>
  <si>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</si>
  <si>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</si>
  <si>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</si>
  <si>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</si>
  <si>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</si>
  <si>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</si>
  <si>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</si>
  <si>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</si>
  <si>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</si>
  <si>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</si>
  <si>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</si>
  <si>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</si>
  <si>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</si>
  <si>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</si>
  <si>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</si>
  <si>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</si>
  <si>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</si>
  <si>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</si>
  <si>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</si>
  <si>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</si>
  <si>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</si>
  <si>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</si>
  <si>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</si>
  <si>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</si>
  <si>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</si>
  <si>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</si>
  <si>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</si>
  <si>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</si>
  <si>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</si>
  <si>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</si>
  <si>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</si>
  <si>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</si>
  <si>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</si>
  <si>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</si>
  <si>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</si>
  <si>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</si>
  <si>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</si>
  <si>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</si>
  <si>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</si>
  <si>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</si>
  <si>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</si>
  <si>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</si>
  <si>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</si>
  <si>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</si>
  <si>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</si>
  <si>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</si>
  <si>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</si>
  <si>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</si>
  <si>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</si>
  <si>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</si>
  <si>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</si>
  <si>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</si>
  <si>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</si>
  <si>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</si>
  <si>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</si>
  <si>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</si>
  <si>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</si>
  <si>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</si>
  <si>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</si>
  <si>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</si>
  <si>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</si>
  <si>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</si>
  <si>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</si>
  <si>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</si>
  <si>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</si>
  <si>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</si>
  <si>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</si>
  <si>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</si>
  <si>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</si>
  <si>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</si>
  <si>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</si>
  <si>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</si>
  <si>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</si>
  <si>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</si>
  <si>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</si>
  <si>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</si>
  <si>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</si>
  <si>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</si>
  <si>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</si>
  <si>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</si>
  <si>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</si>
  <si>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</si>
  <si>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</si>
  <si>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</si>
  <si>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</si>
  <si>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</si>
  <si>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</si>
  <si>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</si>
  <si>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</si>
  <si>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</si>
  <si>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</si>
  <si>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</si>
  <si>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</si>
  <si>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</si>
  <si>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</si>
  <si>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</si>
  <si>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</si>
  <si>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</si>
  <si>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</si>
  <si>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</si>
  <si>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</si>
  <si>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</si>
  <si>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</si>
  <si>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</si>
  <si>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</si>
  <si>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</si>
  <si>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</si>
  <si>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</si>
  <si>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</si>
  <si>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</si>
  <si>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</si>
  <si>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</si>
  <si>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</si>
  <si>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</si>
  <si>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</si>
  <si>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</si>
  <si>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</si>
  <si>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</si>
  <si>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</si>
  <si>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</si>
  <si>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</si>
  <si>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</si>
  <si>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</si>
  <si>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</si>
  <si>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</si>
  <si>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</si>
  <si>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</si>
  <si>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</si>
  <si>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</si>
  <si>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</si>
  <si>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</si>
  <si>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</si>
  <si>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</si>
  <si>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</si>
  <si>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</si>
  <si>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</si>
  <si>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</si>
  <si>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</si>
  <si>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</si>
  <si>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</si>
  <si>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</si>
  <si>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</si>
  <si>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</si>
  <si>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</si>
  <si>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</si>
  <si>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</si>
  <si>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</si>
  <si>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</si>
  <si>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</si>
  <si>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</si>
  <si>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</si>
  <si>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</si>
  <si>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</si>
  <si>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</si>
  <si>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</si>
  <si>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</si>
  <si>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</si>
  <si>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</si>
  <si>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</si>
  <si>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</si>
  <si>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</si>
  <si>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</si>
  <si>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</si>
  <si>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</si>
  <si>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</si>
  <si>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</si>
  <si>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</si>
  <si>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</si>
  <si>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</si>
  <si>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</si>
  <si>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</si>
  <si>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</si>
  <si>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</si>
  <si>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23-12-2024(ل.ل.)</t>
  </si>
  <si>
    <t>معدل أسعار المحلات والملاحم في 23-12-2024 (ل.ل.)</t>
  </si>
  <si>
    <t>المعدل العام للأسعار في 23-12-2024  (ل.ل.)</t>
  </si>
  <si>
    <t xml:space="preserve"> التاريخ 7 كانون الثاني 2025</t>
  </si>
  <si>
    <t>معدل أسعار  السوبرماركات في 07-01-2025(ل.ل.)</t>
  </si>
  <si>
    <t>معدل أسعار المحلات والملاحم في 07-01-2025 (ل.ل.)</t>
  </si>
  <si>
    <t>معدل أسعار  السوبرماركات في 07-01-2025 (ل.ل.)</t>
  </si>
  <si>
    <t>المعدل العام للأسعار في 07-01-2025 (ل.ل.)</t>
  </si>
  <si>
    <t>معدل الأسعار في كانون الثاني 2024 (ل.ل.)</t>
  </si>
  <si>
    <t>المعدل العام للأسعار في 07-01-2025  (ل.ل.)</t>
  </si>
  <si>
    <t xml:space="preserve"> التاريخ 07 كانون الثاني 2025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</si>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</sst>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19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227</v>
      </c>
      <c r="F12" s="206" t="s">
        <v>223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71753.55</v>
      </c>
      <c r="F15" s="168">
        <v>99998.8</v>
      </c>
      <c r="G15" s="43">
        <f t="shared" ref="G15:G30" si="0">(F15-E15)/E15</f>
        <v>0.39364254451521907</v>
      </c>
      <c r="H15" s="168">
        <v>109498.8</v>
      </c>
      <c r="I15" s="43">
        <f t="shared" ref="I15:I30" si="1">(F15-H15)/H15</f>
        <v>-8.6758941650502103E-2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130504.04722222222</v>
      </c>
      <c r="F16" s="162">
        <v>157220.88888888888</v>
      </c>
      <c r="G16" s="46">
        <f t="shared" si="0"/>
        <v>0.20472040703207647</v>
      </c>
      <c r="H16" s="162">
        <v>163332</v>
      </c>
      <c r="I16" s="42">
        <f t="shared" si="1"/>
        <v>-3.7415271417181713E-2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83943.15</v>
      </c>
      <c r="F17" s="162">
        <v>124998.8</v>
      </c>
      <c r="G17" s="46">
        <f t="shared" si="0"/>
        <v>0.48908874637180055</v>
      </c>
      <c r="H17" s="162">
        <v>131498.79999999999</v>
      </c>
      <c r="I17" s="42">
        <f t="shared" si="1"/>
        <v>-4.9430108867913519E-2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44932.7</v>
      </c>
      <c r="F18" s="162">
        <v>41298.800000000003</v>
      </c>
      <c r="G18" s="46">
        <f t="shared" si="0"/>
        <v>-8.0874285320045189E-2</v>
      </c>
      <c r="H18" s="162">
        <v>40998.800000000003</v>
      </c>
      <c r="I18" s="42">
        <f t="shared" si="1"/>
        <v>7.31728733523908E-3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245642.38839285716</v>
      </c>
      <c r="F19" s="162">
        <v>329998.5</v>
      </c>
      <c r="G19" s="46">
        <f t="shared" si="0"/>
        <v>0.34341024022381539</v>
      </c>
      <c r="H19" s="162">
        <v>336248.5</v>
      </c>
      <c r="I19" s="42">
        <f t="shared" si="1"/>
        <v>-1.8587443512759164E-2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97999.375</v>
      </c>
      <c r="F20" s="162">
        <v>116998.8</v>
      </c>
      <c r="G20" s="46">
        <f t="shared" si="0"/>
        <v>0.19387292010790888</v>
      </c>
      <c r="H20" s="162">
        <v>108998.8</v>
      </c>
      <c r="I20" s="42">
        <f t="shared" si="1"/>
        <v>7.3395303434533224E-2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65283.100000000006</v>
      </c>
      <c r="F21" s="162">
        <v>91198.8</v>
      </c>
      <c r="G21" s="46">
        <f t="shared" si="0"/>
        <v>0.39697410202640493</v>
      </c>
      <c r="H21" s="162">
        <v>86898.8</v>
      </c>
      <c r="I21" s="42">
        <f t="shared" si="1"/>
        <v>4.9482846713648519E-2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26096.408333333333</v>
      </c>
      <c r="F22" s="162">
        <v>31443.111111111109</v>
      </c>
      <c r="G22" s="46">
        <f t="shared" si="0"/>
        <v>0.20488270682630119</v>
      </c>
      <c r="H22" s="162">
        <v>29898.799999999999</v>
      </c>
      <c r="I22" s="42">
        <f t="shared" si="1"/>
        <v>5.1651274001334846E-2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33876.269444444442</v>
      </c>
      <c r="F23" s="162">
        <v>43220.888888888891</v>
      </c>
      <c r="G23" s="46">
        <f t="shared" si="0"/>
        <v>0.27584558741833137</v>
      </c>
      <c r="H23" s="162">
        <v>42665.333333333336</v>
      </c>
      <c r="I23" s="42">
        <f t="shared" si="1"/>
        <v>1.3021240247091035E-2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32985.991666666669</v>
      </c>
      <c r="F24" s="162">
        <v>44887.555555555555</v>
      </c>
      <c r="G24" s="46">
        <f t="shared" si="0"/>
        <v>0.36080661176288881</v>
      </c>
      <c r="H24" s="162">
        <v>42665.333333333336</v>
      </c>
      <c r="I24" s="42">
        <f t="shared" si="1"/>
        <v>5.208496098836414E-2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33050.566666666666</v>
      </c>
      <c r="F25" s="162">
        <v>43776.444444444445</v>
      </c>
      <c r="G25" s="46">
        <f t="shared" si="0"/>
        <v>0.32452931551686293</v>
      </c>
      <c r="H25" s="162">
        <v>42398.8</v>
      </c>
      <c r="I25" s="42">
        <f t="shared" si="1"/>
        <v>3.2492533855779937E-2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80332.334027777775</v>
      </c>
      <c r="F26" s="162">
        <v>84444.222222222219</v>
      </c>
      <c r="G26" s="46">
        <f t="shared" si="0"/>
        <v>5.1185966948534216E-2</v>
      </c>
      <c r="H26" s="162">
        <v>83998.8</v>
      </c>
      <c r="I26" s="42">
        <f t="shared" si="1"/>
        <v>5.3027212558062267E-3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35040.836111111115</v>
      </c>
      <c r="F27" s="162">
        <v>43776.444444444445</v>
      </c>
      <c r="G27" s="46">
        <f t="shared" si="0"/>
        <v>0.24929794213909615</v>
      </c>
      <c r="H27" s="162">
        <v>40998.666666666664</v>
      </c>
      <c r="I27" s="42">
        <f t="shared" si="1"/>
        <v>6.7752880852493924E-2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73741.55</v>
      </c>
      <c r="F28" s="162">
        <v>73110.888888888891</v>
      </c>
      <c r="G28" s="46">
        <f t="shared" si="0"/>
        <v>-8.5523169924026868E-3</v>
      </c>
      <c r="H28" s="162">
        <v>73110.888888888891</v>
      </c>
      <c r="I28" s="42">
        <f t="shared" si="1"/>
        <v>0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107471.42857142858</v>
      </c>
      <c r="F29" s="162">
        <v>130785.28571428571</v>
      </c>
      <c r="G29" s="46">
        <f t="shared" si="0"/>
        <v>0.21693074571314622</v>
      </c>
      <c r="H29" s="162">
        <v>130785.28571428571</v>
      </c>
      <c r="I29" s="42">
        <f t="shared" si="1"/>
        <v>0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54562.025000000001</v>
      </c>
      <c r="F30" s="165">
        <v>78298.8</v>
      </c>
      <c r="G30" s="48">
        <f t="shared" si="0"/>
        <v>0.43504204618505271</v>
      </c>
      <c r="H30" s="165">
        <v>80198.8</v>
      </c>
      <c r="I30" s="53">
        <f t="shared" si="1"/>
        <v>-2.3691127548043114E-2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136649.9</v>
      </c>
      <c r="F32" s="168">
        <v>201109.77777777778</v>
      </c>
      <c r="G32" s="43">
        <f>(F32-E32)/E32</f>
        <v>0.47171551371627635</v>
      </c>
      <c r="H32" s="168">
        <v>187998.8</v>
      </c>
      <c r="I32" s="42">
        <f>(F32-H32)/H32</f>
        <v>6.9739688645766851E-2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134824.9</v>
      </c>
      <c r="F33" s="162">
        <v>199443.11111111112</v>
      </c>
      <c r="G33" s="46">
        <f>(F33-E33)/E33</f>
        <v>0.47927505313270125</v>
      </c>
      <c r="H33" s="162">
        <v>186998.8</v>
      </c>
      <c r="I33" s="42">
        <f>(F33-H33)/H33</f>
        <v>6.6547545284307369E-2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47140.287499999999</v>
      </c>
      <c r="F34" s="162">
        <v>52141.428571428572</v>
      </c>
      <c r="G34" s="46">
        <f>(F34-E34)/E34</f>
        <v>0.1060905933471147</v>
      </c>
      <c r="H34" s="162">
        <v>43141.428571428572</v>
      </c>
      <c r="I34" s="42">
        <f>(F34-H34)/H34</f>
        <v>0.20861617934368687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65717.878571428577</v>
      </c>
      <c r="F35" s="162">
        <v>77855.71428571429</v>
      </c>
      <c r="G35" s="46">
        <f>(F35-E35)/E35</f>
        <v>0.18469609759379457</v>
      </c>
      <c r="H35" s="162">
        <v>75712.857142857145</v>
      </c>
      <c r="I35" s="42">
        <f>(F35-H35)/H35</f>
        <v>2.8302420800392487E-2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47481.930555555555</v>
      </c>
      <c r="F36" s="162">
        <v>75298.8</v>
      </c>
      <c r="G36" s="48">
        <f>(F36-E36)/E36</f>
        <v>0.58584116355373794</v>
      </c>
      <c r="H36" s="162">
        <v>68998.8</v>
      </c>
      <c r="I36" s="53">
        <f>(F36-H36)/H36</f>
        <v>9.1305935755404438E-2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1440285.9553571427</v>
      </c>
      <c r="F38" s="162">
        <v>1935875.5</v>
      </c>
      <c r="G38" s="43">
        <f t="shared" ref="G38:G43" si="2">(F38-E38)/E38</f>
        <v>0.34409107635849134</v>
      </c>
      <c r="H38" s="162">
        <v>1935875.5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985607.35416666674</v>
      </c>
      <c r="F39" s="162">
        <v>1076596.7777777778</v>
      </c>
      <c r="G39" s="46">
        <f t="shared" si="2"/>
        <v>9.2318125698283543E-2</v>
      </c>
      <c r="H39" s="162">
        <v>981415.11111111112</v>
      </c>
      <c r="I39" s="42">
        <f t="shared" si="3"/>
        <v>9.6984105491209019E-2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652405.07499999995</v>
      </c>
      <c r="F40" s="162">
        <v>629544.5</v>
      </c>
      <c r="G40" s="46">
        <f t="shared" si="2"/>
        <v>-3.5040461633441392E-2</v>
      </c>
      <c r="H40" s="162">
        <v>629544.5</v>
      </c>
      <c r="I40" s="42">
        <f t="shared" si="3"/>
        <v>0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295152.71428571432</v>
      </c>
      <c r="F41" s="162">
        <v>373750</v>
      </c>
      <c r="G41" s="46">
        <f t="shared" si="2"/>
        <v>0.26629362330106093</v>
      </c>
      <c r="H41" s="162">
        <v>396175</v>
      </c>
      <c r="I41" s="42">
        <f t="shared" si="3"/>
        <v>-5.6603773584905662E-2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208796.75</v>
      </c>
      <c r="F42" s="162">
        <v>201825</v>
      </c>
      <c r="G42" s="46">
        <f t="shared" si="2"/>
        <v>-3.339012700149787E-2</v>
      </c>
      <c r="H42" s="162">
        <v>224250</v>
      </c>
      <c r="I42" s="42">
        <f t="shared" si="3"/>
        <v>-0.1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782578.5</v>
      </c>
      <c r="F43" s="162">
        <v>1011457.2</v>
      </c>
      <c r="G43" s="48">
        <f t="shared" si="2"/>
        <v>0.29246740103388985</v>
      </c>
      <c r="H43" s="162">
        <v>1028500.2</v>
      </c>
      <c r="I43" s="55">
        <f t="shared" si="3"/>
        <v>-1.6570730856445143E-2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431601.80208333331</v>
      </c>
      <c r="F45" s="162">
        <v>377412.75</v>
      </c>
      <c r="G45" s="43">
        <f t="shared" ref="G45:G50" si="4">(F45-E45)/E45</f>
        <v>-0.12555334992060699</v>
      </c>
      <c r="H45" s="162">
        <v>377412.75</v>
      </c>
      <c r="I45" s="42">
        <f t="shared" ref="I45:I50" si="5">(F45-H45)/H45</f>
        <v>0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319202.13750000007</v>
      </c>
      <c r="F46" s="162">
        <v>318255.59999999998</v>
      </c>
      <c r="G46" s="46">
        <f t="shared" si="4"/>
        <v>-2.9653231880381534E-3</v>
      </c>
      <c r="H46" s="162">
        <v>318526.59999999998</v>
      </c>
      <c r="I46" s="78">
        <f t="shared" si="5"/>
        <v>-8.5079236710529046E-4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980295.19642857136</v>
      </c>
      <c r="F47" s="162">
        <v>990544.28571428568</v>
      </c>
      <c r="G47" s="46">
        <f t="shared" si="4"/>
        <v>1.0455105077586813E-2</v>
      </c>
      <c r="H47" s="162">
        <v>990544.28571428568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1287541.1009375001</v>
      </c>
      <c r="F48" s="162">
        <v>1272431.875</v>
      </c>
      <c r="G48" s="46">
        <f t="shared" si="4"/>
        <v>-1.1734946501124209E-2</v>
      </c>
      <c r="H48" s="162">
        <v>1272394.5</v>
      </c>
      <c r="I48" s="78">
        <f t="shared" si="5"/>
        <v>2.9373751615556338E-5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140789.75</v>
      </c>
      <c r="F49" s="162">
        <v>151593</v>
      </c>
      <c r="G49" s="46">
        <f t="shared" si="4"/>
        <v>7.6733213888084892E-2</v>
      </c>
      <c r="H49" s="162">
        <v>151593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1788567.875</v>
      </c>
      <c r="F50" s="162">
        <v>1759465.5</v>
      </c>
      <c r="G50" s="53">
        <f t="shared" si="4"/>
        <v>-1.6271328254735651E-2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143480</v>
      </c>
      <c r="F52" s="159">
        <v>160862</v>
      </c>
      <c r="G52" s="161">
        <f t="shared" ref="G52:G60" si="6">(F52-E52)/E52</f>
        <v>0.1211458042932813</v>
      </c>
      <c r="H52" s="159">
        <v>157646.5</v>
      </c>
      <c r="I52" s="109">
        <f t="shared" ref="I52:I60" si="7">(F52-H52)/H52</f>
        <v>2.0396900660655328E-2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192247.75</v>
      </c>
      <c r="F53" s="162">
        <v>207793</v>
      </c>
      <c r="G53" s="164">
        <f t="shared" si="6"/>
        <v>8.0860504219165116E-2</v>
      </c>
      <c r="H53" s="162">
        <v>207793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138999.79999999999</v>
      </c>
      <c r="F54" s="162">
        <v>139035</v>
      </c>
      <c r="G54" s="164">
        <f t="shared" si="6"/>
        <v>2.5323777444292468E-4</v>
      </c>
      <c r="H54" s="162">
        <v>144417</v>
      </c>
      <c r="I54" s="78">
        <f t="shared" si="7"/>
        <v>-3.7267080745341616E-2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189039.5</v>
      </c>
      <c r="F55" s="162">
        <v>169981.5</v>
      </c>
      <c r="G55" s="164">
        <f t="shared" si="6"/>
        <v>-0.10081490905339889</v>
      </c>
      <c r="H55" s="162">
        <v>185499.6</v>
      </c>
      <c r="I55" s="78">
        <f t="shared" si="7"/>
        <v>-8.3655705996131563E-2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98644.546875</v>
      </c>
      <c r="F56" s="162">
        <v>107644.375</v>
      </c>
      <c r="G56" s="169">
        <f t="shared" si="6"/>
        <v>9.1234927931742302E-2</v>
      </c>
      <c r="H56" s="162">
        <v>107644.375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100307.89285714286</v>
      </c>
      <c r="F57" s="165">
        <v>168337</v>
      </c>
      <c r="G57" s="167">
        <f t="shared" si="6"/>
        <v>0.67820293304080548</v>
      </c>
      <c r="H57" s="165">
        <v>169533</v>
      </c>
      <c r="I57" s="110">
        <f t="shared" si="7"/>
        <v>-7.0546737213403876E-3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194866.70416666666</v>
      </c>
      <c r="F58" s="168">
        <v>179364.12</v>
      </c>
      <c r="G58" s="42">
        <f t="shared" si="6"/>
        <v>-7.9554812778110787E-2</v>
      </c>
      <c r="H58" s="168">
        <v>179071.1</v>
      </c>
      <c r="I58" s="42">
        <f t="shared" si="7"/>
        <v>1.6363332776756802E-3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183849.72361111111</v>
      </c>
      <c r="F59" s="162">
        <v>203234.57142857142</v>
      </c>
      <c r="G59" s="46">
        <f t="shared" si="6"/>
        <v>0.10543854750885667</v>
      </c>
      <c r="H59" s="162">
        <v>197676.375</v>
      </c>
      <c r="I59" s="42">
        <f t="shared" si="7"/>
        <v>2.811765659184827E-2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1029469</v>
      </c>
      <c r="F60" s="162">
        <v>1321281</v>
      </c>
      <c r="G60" s="48">
        <f t="shared" si="6"/>
        <v>0.28345875397899306</v>
      </c>
      <c r="H60" s="162">
        <v>1234571</v>
      </c>
      <c r="I60" s="48">
        <f t="shared" si="7"/>
        <v>7.0234923710341485E-2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392981.93055555556</v>
      </c>
      <c r="F62" s="162">
        <v>461157.66666666669</v>
      </c>
      <c r="G62" s="43">
        <f t="shared" ref="G62:G67" si="8">(F62-E62)/E62</f>
        <v>0.17348313194637627</v>
      </c>
      <c r="H62" s="162">
        <v>451191</v>
      </c>
      <c r="I62" s="42">
        <f t="shared" ref="I62:I67" si="9">(F62-H62)/H62</f>
        <v>2.2089684117517161E-2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2829901.208333333</v>
      </c>
      <c r="F63" s="162">
        <v>3113636.5</v>
      </c>
      <c r="G63" s="46">
        <f t="shared" si="8"/>
        <v>0.10026332044070632</v>
      </c>
      <c r="H63" s="162">
        <v>3113636.5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950907.921875</v>
      </c>
      <c r="F64" s="162">
        <v>818263.33333333337</v>
      </c>
      <c r="G64" s="46">
        <f t="shared" si="8"/>
        <v>-0.13949256861812451</v>
      </c>
      <c r="H64" s="162">
        <v>806502.66666666663</v>
      </c>
      <c r="I64" s="78">
        <f t="shared" si="9"/>
        <v>1.4582303509639247E-2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599455.62916666665</v>
      </c>
      <c r="F65" s="162">
        <v>606073</v>
      </c>
      <c r="G65" s="46">
        <f t="shared" si="8"/>
        <v>1.1038966874883614E-2</v>
      </c>
      <c r="H65" s="162">
        <v>606073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303779.609375</v>
      </c>
      <c r="F66" s="162">
        <v>281458.66666666669</v>
      </c>
      <c r="G66" s="46">
        <f t="shared" si="8"/>
        <v>-7.3477422511197196E-2</v>
      </c>
      <c r="H66" s="162">
        <v>303410.25</v>
      </c>
      <c r="I66" s="78">
        <f t="shared" si="9"/>
        <v>-7.2349511373901554E-2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225153.10714285716</v>
      </c>
      <c r="F67" s="162">
        <v>221665.125</v>
      </c>
      <c r="G67" s="48">
        <f t="shared" si="8"/>
        <v>-1.5491601191379843E-2</v>
      </c>
      <c r="H67" s="162">
        <v>221665.125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300687.03125</v>
      </c>
      <c r="F69" s="168">
        <v>310182.3</v>
      </c>
      <c r="G69" s="43">
        <f>(F69-E69)/E69</f>
        <v>3.1578577601191399E-2</v>
      </c>
      <c r="H69" s="168">
        <v>310182.3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197448.49107142858</v>
      </c>
      <c r="F70" s="162">
        <v>198348.5</v>
      </c>
      <c r="G70" s="46">
        <f>(F70-E70)/E70</f>
        <v>4.558196032229159E-3</v>
      </c>
      <c r="H70" s="162">
        <v>205541.14285714287</v>
      </c>
      <c r="I70" s="42">
        <f>(F70-H70)/H70</f>
        <v>-3.4993689132797941E-2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80148.421875</v>
      </c>
      <c r="F71" s="162">
        <v>98670</v>
      </c>
      <c r="G71" s="46">
        <f>(F71-E71)/E71</f>
        <v>0.23109098958787203</v>
      </c>
      <c r="H71" s="162">
        <v>98670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132404.95000000001</v>
      </c>
      <c r="F72" s="162">
        <v>148005</v>
      </c>
      <c r="G72" s="46">
        <f>(F72-E72)/E72</f>
        <v>0.11782074612769376</v>
      </c>
      <c r="H72" s="162">
        <v>148005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118921.12152777778</v>
      </c>
      <c r="F73" s="171">
        <v>133550.77777777778</v>
      </c>
      <c r="G73" s="46">
        <f>(F73-E73)/E73</f>
        <v>0.12301983080930483</v>
      </c>
      <c r="H73" s="171">
        <v>128168.77777777778</v>
      </c>
      <c r="I73" s="55">
        <f>(F73-H73)/H73</f>
        <v>4.1991505991665505E-2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71613.357142857145</v>
      </c>
      <c r="F75" s="159">
        <v>64583.875</v>
      </c>
      <c r="G75" s="42">
        <f t="shared" ref="G75:G81" si="10">(F75-E75)/E75</f>
        <v>-9.8158813150379998E-2</v>
      </c>
      <c r="H75" s="159">
        <v>69581.571428571435</v>
      </c>
      <c r="I75" s="43">
        <f t="shared" ref="I75:I81" si="11">(F75-H75)/H75</f>
        <v>-7.1825000872562814E-2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114417.8125</v>
      </c>
      <c r="F76" s="162">
        <v>90151.625</v>
      </c>
      <c r="G76" s="46">
        <f t="shared" si="10"/>
        <v>-0.21208400134375929</v>
      </c>
      <c r="H76" s="162">
        <v>90151.625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48612.3125</v>
      </c>
      <c r="F77" s="162">
        <v>52923</v>
      </c>
      <c r="G77" s="46">
        <f t="shared" si="10"/>
        <v>8.8674808465447924E-2</v>
      </c>
      <c r="H77" s="162">
        <v>52923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95779.180555555547</v>
      </c>
      <c r="F78" s="162">
        <v>97071.444444444438</v>
      </c>
      <c r="G78" s="46">
        <f t="shared" si="10"/>
        <v>1.3492116777291998E-2</v>
      </c>
      <c r="H78" s="162">
        <v>97071.444444444438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132920.26388888891</v>
      </c>
      <c r="F79" s="162">
        <v>141128</v>
      </c>
      <c r="G79" s="46">
        <f t="shared" si="10"/>
        <v>6.174932151783967E-2</v>
      </c>
      <c r="H79" s="162">
        <v>141128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578403.75</v>
      </c>
      <c r="F80" s="162">
        <v>534387.75</v>
      </c>
      <c r="G80" s="46">
        <f t="shared" si="10"/>
        <v>-7.6099091681200201E-2</v>
      </c>
      <c r="H80" s="162">
        <v>576472</v>
      </c>
      <c r="I80" s="42">
        <f t="shared" si="11"/>
        <v>-7.3003112033195025E-2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172987.80277777778</v>
      </c>
      <c r="F81" s="165">
        <v>260229.66666666666</v>
      </c>
      <c r="G81" s="48">
        <f t="shared" si="10"/>
        <v>0.50432378750402906</v>
      </c>
      <c r="H81" s="165">
        <v>260229.66666666666</v>
      </c>
      <c r="I81" s="53">
        <f t="shared" si="11"/>
        <v>0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227</v>
      </c>
      <c r="F12" s="214" t="s">
        <v>224</v>
      </c>
      <c r="G12" s="206" t="s">
        <v>197</v>
      </c>
      <c r="H12" s="214" t="s">
        <v>220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71753.55</v>
      </c>
      <c r="F15" s="168">
        <v>85000</v>
      </c>
      <c r="G15" s="42">
        <f>(F15-E15)/E15</f>
        <v>0.18461037816247414</v>
      </c>
      <c r="H15" s="168">
        <v>93000</v>
      </c>
      <c r="I15" s="111">
        <f>(F15-H15)/H15</f>
        <v>-8.6021505376344093E-2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130504.04722222222</v>
      </c>
      <c r="F16" s="162">
        <v>137500</v>
      </c>
      <c r="G16" s="46">
        <f t="shared" ref="G16:G39" si="0">(F16-E16)/E16</f>
        <v>5.3607171016428937E-2</v>
      </c>
      <c r="H16" s="162">
        <v>142833.20000000001</v>
      </c>
      <c r="I16" s="46">
        <f>(F16-H16)/H16</f>
        <v>-3.7338657959074019E-2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83943.15</v>
      </c>
      <c r="F17" s="162">
        <v>105833.2</v>
      </c>
      <c r="G17" s="46">
        <f t="shared" si="0"/>
        <v>0.26077232031440334</v>
      </c>
      <c r="H17" s="162">
        <v>112500</v>
      </c>
      <c r="I17" s="46">
        <f t="shared" ref="I17:I29" si="1">(F17-H17)/H17</f>
        <v>-5.926044444444447E-2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44932.7</v>
      </c>
      <c r="F18" s="162">
        <v>36833.199999999997</v>
      </c>
      <c r="G18" s="46">
        <f t="shared" si="0"/>
        <v>-0.18025847545328905</v>
      </c>
      <c r="H18" s="162">
        <v>39333.199999999997</v>
      </c>
      <c r="I18" s="46">
        <f t="shared" si="1"/>
        <v>-6.3559537489957602E-2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245642.38839285716</v>
      </c>
      <c r="F19" s="162">
        <v>288000</v>
      </c>
      <c r="G19" s="46">
        <f t="shared" si="0"/>
        <v>0.17243608435934962</v>
      </c>
      <c r="H19" s="162">
        <v>300000</v>
      </c>
      <c r="I19" s="46">
        <f t="shared" si="1"/>
        <v>-0.04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97999.375</v>
      </c>
      <c r="F20" s="162">
        <v>98000</v>
      </c>
      <c r="G20" s="46">
        <f t="shared" si="0"/>
        <v>6.3775916938245781E-6</v>
      </c>
      <c r="H20" s="162">
        <v>98333.2</v>
      </c>
      <c r="I20" s="46">
        <f t="shared" si="1"/>
        <v>-3.388479170819185E-3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65283.100000000006</v>
      </c>
      <c r="F21" s="162">
        <v>60666.6</v>
      </c>
      <c r="G21" s="46">
        <f t="shared" si="0"/>
        <v>-7.0715085527494975E-2</v>
      </c>
      <c r="H21" s="162">
        <v>57833.2</v>
      </c>
      <c r="I21" s="46">
        <f t="shared" si="1"/>
        <v>4.8992620155896643E-2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26096.408333333333</v>
      </c>
      <c r="F22" s="162">
        <v>18666.599999999999</v>
      </c>
      <c r="G22" s="46">
        <f t="shared" si="0"/>
        <v>-0.2847061648649607</v>
      </c>
      <c r="H22" s="162">
        <v>20166.599999999999</v>
      </c>
      <c r="I22" s="46">
        <f t="shared" si="1"/>
        <v>-7.438041117491298E-2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33876.269444444442</v>
      </c>
      <c r="F23" s="162">
        <v>27000</v>
      </c>
      <c r="G23" s="46">
        <f t="shared" si="0"/>
        <v>-0.20298189727535421</v>
      </c>
      <c r="H23" s="162">
        <v>26166.6</v>
      </c>
      <c r="I23" s="46">
        <f t="shared" si="1"/>
        <v>3.1849762674554645E-2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32985.991666666669</v>
      </c>
      <c r="F24" s="162">
        <v>25000</v>
      </c>
      <c r="G24" s="46">
        <f t="shared" si="0"/>
        <v>-0.24210251877122591</v>
      </c>
      <c r="H24" s="162">
        <v>25000</v>
      </c>
      <c r="I24" s="46">
        <f t="shared" si="1"/>
        <v>0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33050.566666666666</v>
      </c>
      <c r="F25" s="162">
        <v>24500</v>
      </c>
      <c r="G25" s="46">
        <f t="shared" si="0"/>
        <v>-0.25871165093488058</v>
      </c>
      <c r="H25" s="162">
        <v>26666.6</v>
      </c>
      <c r="I25" s="46">
        <f t="shared" si="1"/>
        <v>-8.1247703119257747E-2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80332.334027777775</v>
      </c>
      <c r="F26" s="162">
        <v>58000</v>
      </c>
      <c r="G26" s="46">
        <f t="shared" si="0"/>
        <v>-0.27799931743618422</v>
      </c>
      <c r="H26" s="162">
        <v>59333.2</v>
      </c>
      <c r="I26" s="46">
        <f t="shared" si="1"/>
        <v>-2.2469713415086277E-2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35040.836111111115</v>
      </c>
      <c r="F27" s="162">
        <v>26333.200000000001</v>
      </c>
      <c r="G27" s="46">
        <f t="shared" si="0"/>
        <v>-0.24849966717403774</v>
      </c>
      <c r="H27" s="162">
        <v>26500</v>
      </c>
      <c r="I27" s="46">
        <f t="shared" si="1"/>
        <v>-6.2943396226414821E-3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73741.55</v>
      </c>
      <c r="F28" s="162">
        <v>59333.2</v>
      </c>
      <c r="G28" s="46">
        <f t="shared" si="0"/>
        <v>-0.19538984466694836</v>
      </c>
      <c r="H28" s="162">
        <v>60666.6</v>
      </c>
      <c r="I28" s="46">
        <f t="shared" si="1"/>
        <v>-2.1979145032027532E-2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107471.42857142858</v>
      </c>
      <c r="F29" s="162">
        <v>91000</v>
      </c>
      <c r="G29" s="46">
        <f t="shared" si="0"/>
        <v>-0.15326332580087737</v>
      </c>
      <c r="H29" s="162">
        <v>95333.2</v>
      </c>
      <c r="I29" s="46">
        <f t="shared" si="1"/>
        <v>-4.5453210424070495E-2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54562.025000000001</v>
      </c>
      <c r="F30" s="165">
        <v>63000</v>
      </c>
      <c r="G30" s="48">
        <f t="shared" si="0"/>
        <v>0.1546492271868575</v>
      </c>
      <c r="H30" s="165">
        <v>62500</v>
      </c>
      <c r="I30" s="48">
        <f>(F30-H30)/H30</f>
        <v>8.0000000000000002E-3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136649.9</v>
      </c>
      <c r="F32" s="168">
        <v>136500</v>
      </c>
      <c r="G32" s="42">
        <f t="shared" si="0"/>
        <v>-1.0969638470280196E-3</v>
      </c>
      <c r="H32" s="168">
        <v>147500</v>
      </c>
      <c r="I32" s="43">
        <f>(F32-H32)/H32</f>
        <v>-7.4576271186440682E-2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134824.9</v>
      </c>
      <c r="F33" s="162">
        <v>136500</v>
      </c>
      <c r="G33" s="46">
        <f t="shared" si="0"/>
        <v>1.2424262877257879E-2</v>
      </c>
      <c r="H33" s="162">
        <v>142500</v>
      </c>
      <c r="I33" s="46">
        <f>(F33-H33)/H33</f>
        <v>-4.2105263157894736E-2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47140.287499999999</v>
      </c>
      <c r="F34" s="162">
        <v>52333.2</v>
      </c>
      <c r="G34" s="46">
        <f>(F34-E34)/E34</f>
        <v>0.11015869387729124</v>
      </c>
      <c r="H34" s="162">
        <v>52500</v>
      </c>
      <c r="I34" s="46">
        <f>(F34-H34)/H34</f>
        <v>-3.1771428571429126E-3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65717.878571428577</v>
      </c>
      <c r="F35" s="162">
        <v>56500</v>
      </c>
      <c r="G35" s="46">
        <f t="shared" si="0"/>
        <v>-0.14026439641397875</v>
      </c>
      <c r="H35" s="162">
        <v>53666.6</v>
      </c>
      <c r="I35" s="46">
        <f>(F35-H35)/H35</f>
        <v>5.2796338877439626E-2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47481.930555555555</v>
      </c>
      <c r="F36" s="162">
        <v>51000</v>
      </c>
      <c r="G36" s="52">
        <f t="shared" si="0"/>
        <v>7.4092805479511373E-2</v>
      </c>
      <c r="H36" s="162">
        <v>43333.2</v>
      </c>
      <c r="I36" s="46">
        <f>(F36-H36)/H36</f>
        <v>0.17692669823599466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1440285.9553571427</v>
      </c>
      <c r="F38" s="188">
        <v>1804163.8</v>
      </c>
      <c r="G38" s="161">
        <f t="shared" si="0"/>
        <v>0.25264277783825767</v>
      </c>
      <c r="H38" s="188">
        <v>1816400</v>
      </c>
      <c r="I38" s="161">
        <f>(F38-H38)/H38</f>
        <v>-6.7365117815458894E-3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985607.35416666674</v>
      </c>
      <c r="F39" s="135">
        <v>1127983.6000000001</v>
      </c>
      <c r="G39" s="167">
        <f t="shared" si="0"/>
        <v>0.14445534038624619</v>
      </c>
      <c r="H39" s="135">
        <v>1079596.6000000001</v>
      </c>
      <c r="I39" s="167">
        <f>(F39-H39)/H39</f>
        <v>4.4819518698002568E-2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225</v>
      </c>
      <c r="E12" s="214" t="s">
        <v>224</v>
      </c>
      <c r="F12" s="221" t="s">
        <v>186</v>
      </c>
      <c r="G12" s="206" t="s">
        <v>227</v>
      </c>
      <c r="H12" s="223" t="s">
        <v>226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89">
        <v>99998.8</v>
      </c>
      <c r="E15" s="189">
        <v>85000</v>
      </c>
      <c r="F15" s="62">
        <f t="shared" ref="F15:F30" si="0">D15-E15</f>
        <v>14998.800000000003</v>
      </c>
      <c r="G15" s="159">
        <v>71753.55</v>
      </c>
      <c r="H15" s="124">
        <f>AVERAGE(D15:E15)</f>
        <v>92499.4</v>
      </c>
      <c r="I15" s="64">
        <f t="shared" ref="I15:I30" si="1">(H15-G15)/G15</f>
        <v>0.28912646133884651</v>
      </c>
    </row>
    <row r="16" spans="1:9" ht="16.5" customHeight="1">
      <c r="A16" s="122"/>
      <c r="B16" s="155" t="s">
        <v>5</v>
      </c>
      <c r="C16" s="142" t="s">
        <v>164</v>
      </c>
      <c r="D16" s="134">
        <v>157220.88888888888</v>
      </c>
      <c r="E16" s="134">
        <v>137500</v>
      </c>
      <c r="F16" s="65">
        <f t="shared" si="0"/>
        <v>19720.888888888876</v>
      </c>
      <c r="G16" s="162">
        <v>130504.04722222222</v>
      </c>
      <c r="H16" s="173">
        <f t="shared" ref="H16:H30" si="2">AVERAGE(D16:E16)</f>
        <v>147360.44444444444</v>
      </c>
      <c r="I16" s="66">
        <f t="shared" si="1"/>
        <v>0.12916378902425271</v>
      </c>
    </row>
    <row r="17" spans="1:9" ht="16.5">
      <c r="A17" s="122"/>
      <c r="B17" s="155" t="s">
        <v>6</v>
      </c>
      <c r="C17" s="142" t="s">
        <v>165</v>
      </c>
      <c r="D17" s="134">
        <v>124998.8</v>
      </c>
      <c r="E17" s="134">
        <v>105833.2</v>
      </c>
      <c r="F17" s="65">
        <f t="shared" si="0"/>
        <v>19165.600000000006</v>
      </c>
      <c r="G17" s="162">
        <v>83943.15</v>
      </c>
      <c r="H17" s="173">
        <f t="shared" si="2"/>
        <v>115416</v>
      </c>
      <c r="I17" s="66">
        <f t="shared" si="1"/>
        <v>0.37493053334310195</v>
      </c>
    </row>
    <row r="18" spans="1:9" ht="16.5">
      <c r="A18" s="122"/>
      <c r="B18" s="155" t="s">
        <v>7</v>
      </c>
      <c r="C18" s="142" t="s">
        <v>166</v>
      </c>
      <c r="D18" s="134">
        <v>41298.800000000003</v>
      </c>
      <c r="E18" s="134">
        <v>36833.199999999997</v>
      </c>
      <c r="F18" s="65">
        <f t="shared" si="0"/>
        <v>4465.6000000000058</v>
      </c>
      <c r="G18" s="162">
        <v>44932.7</v>
      </c>
      <c r="H18" s="173">
        <f t="shared" si="2"/>
        <v>39066</v>
      </c>
      <c r="I18" s="66">
        <f t="shared" si="1"/>
        <v>-0.13056638038666712</v>
      </c>
    </row>
    <row r="19" spans="1:9" ht="16.5">
      <c r="A19" s="122"/>
      <c r="B19" s="155" t="s">
        <v>8</v>
      </c>
      <c r="C19" s="142" t="s">
        <v>167</v>
      </c>
      <c r="D19" s="134">
        <v>329998.5</v>
      </c>
      <c r="E19" s="134">
        <v>288000</v>
      </c>
      <c r="F19" s="65">
        <f t="shared" si="0"/>
        <v>41998.5</v>
      </c>
      <c r="G19" s="162">
        <v>245642.38839285716</v>
      </c>
      <c r="H19" s="173">
        <f t="shared" si="2"/>
        <v>308999.25</v>
      </c>
      <c r="I19" s="66">
        <f t="shared" si="1"/>
        <v>0.25792316229158252</v>
      </c>
    </row>
    <row r="20" spans="1:9" ht="16.5">
      <c r="A20" s="122"/>
      <c r="B20" s="155" t="s">
        <v>9</v>
      </c>
      <c r="C20" s="142" t="s">
        <v>168</v>
      </c>
      <c r="D20" s="134">
        <v>116998.8</v>
      </c>
      <c r="E20" s="134">
        <v>98000</v>
      </c>
      <c r="F20" s="65">
        <f t="shared" si="0"/>
        <v>18998.800000000003</v>
      </c>
      <c r="G20" s="162">
        <v>97999.375</v>
      </c>
      <c r="H20" s="173">
        <f t="shared" si="2"/>
        <v>107499.4</v>
      </c>
      <c r="I20" s="66">
        <f t="shared" si="1"/>
        <v>9.6939648849801274E-2</v>
      </c>
    </row>
    <row r="21" spans="1:9" ht="16.5">
      <c r="A21" s="122"/>
      <c r="B21" s="155" t="s">
        <v>10</v>
      </c>
      <c r="C21" s="142" t="s">
        <v>169</v>
      </c>
      <c r="D21" s="134">
        <v>91198.8</v>
      </c>
      <c r="E21" s="134">
        <v>60666.6</v>
      </c>
      <c r="F21" s="65">
        <f t="shared" si="0"/>
        <v>30532.200000000004</v>
      </c>
      <c r="G21" s="162">
        <v>65283.100000000006</v>
      </c>
      <c r="H21" s="173">
        <f t="shared" si="2"/>
        <v>75932.7</v>
      </c>
      <c r="I21" s="66">
        <f t="shared" si="1"/>
        <v>0.16312950824945491</v>
      </c>
    </row>
    <row r="22" spans="1:9" ht="16.5">
      <c r="A22" s="122"/>
      <c r="B22" s="155" t="s">
        <v>11</v>
      </c>
      <c r="C22" s="142" t="s">
        <v>170</v>
      </c>
      <c r="D22" s="134">
        <v>31443.111111111109</v>
      </c>
      <c r="E22" s="134">
        <v>18666.599999999999</v>
      </c>
      <c r="F22" s="65">
        <f t="shared" si="0"/>
        <v>12776.511111111111</v>
      </c>
      <c r="G22" s="162">
        <v>26096.408333333333</v>
      </c>
      <c r="H22" s="173">
        <f t="shared" si="2"/>
        <v>25054.855555555554</v>
      </c>
      <c r="I22" s="66">
        <f t="shared" si="1"/>
        <v>-3.9911729019329753E-2</v>
      </c>
    </row>
    <row r="23" spans="1:9" ht="16.5">
      <c r="A23" s="122"/>
      <c r="B23" s="155" t="s">
        <v>12</v>
      </c>
      <c r="C23" s="142" t="s">
        <v>171</v>
      </c>
      <c r="D23" s="134">
        <v>43220.888888888891</v>
      </c>
      <c r="E23" s="134">
        <v>27000</v>
      </c>
      <c r="F23" s="65">
        <f t="shared" si="0"/>
        <v>16220.888888888891</v>
      </c>
      <c r="G23" s="162">
        <v>33876.269444444442</v>
      </c>
      <c r="H23" s="173">
        <f t="shared" si="2"/>
        <v>35110.444444444445</v>
      </c>
      <c r="I23" s="66">
        <f t="shared" si="1"/>
        <v>3.6431845071488597E-2</v>
      </c>
    </row>
    <row r="24" spans="1:9" ht="16.5">
      <c r="A24" s="122"/>
      <c r="B24" s="155" t="s">
        <v>13</v>
      </c>
      <c r="C24" s="142" t="s">
        <v>172</v>
      </c>
      <c r="D24" s="134">
        <v>44887.555555555555</v>
      </c>
      <c r="E24" s="134">
        <v>25000</v>
      </c>
      <c r="F24" s="65">
        <f t="shared" si="0"/>
        <v>19887.555555555555</v>
      </c>
      <c r="G24" s="162">
        <v>32985.991666666669</v>
      </c>
      <c r="H24" s="173">
        <f t="shared" si="2"/>
        <v>34943.777777777781</v>
      </c>
      <c r="I24" s="66">
        <f t="shared" si="1"/>
        <v>5.9352046495831555E-2</v>
      </c>
    </row>
    <row r="25" spans="1:9" ht="16.5">
      <c r="A25" s="122"/>
      <c r="B25" s="155" t="s">
        <v>14</v>
      </c>
      <c r="C25" s="142" t="s">
        <v>173</v>
      </c>
      <c r="D25" s="134">
        <v>43776.444444444445</v>
      </c>
      <c r="E25" s="134">
        <v>24500</v>
      </c>
      <c r="F25" s="65">
        <f t="shared" si="0"/>
        <v>19276.444444444445</v>
      </c>
      <c r="G25" s="162">
        <v>33050.566666666666</v>
      </c>
      <c r="H25" s="173">
        <f t="shared" si="2"/>
        <v>34138.222222222219</v>
      </c>
      <c r="I25" s="66">
        <f t="shared" si="1"/>
        <v>3.2908832290991077E-2</v>
      </c>
    </row>
    <row r="26" spans="1:9" ht="16.5">
      <c r="A26" s="122"/>
      <c r="B26" s="155" t="s">
        <v>15</v>
      </c>
      <c r="C26" s="142" t="s">
        <v>174</v>
      </c>
      <c r="D26" s="134">
        <v>84444.222222222219</v>
      </c>
      <c r="E26" s="134">
        <v>58000</v>
      </c>
      <c r="F26" s="65">
        <f t="shared" si="0"/>
        <v>26444.222222222219</v>
      </c>
      <c r="G26" s="162">
        <v>80332.334027777775</v>
      </c>
      <c r="H26" s="173">
        <f t="shared" si="2"/>
        <v>71222.111111111109</v>
      </c>
      <c r="I26" s="66">
        <f t="shared" si="1"/>
        <v>-0.11340667524382499</v>
      </c>
    </row>
    <row r="27" spans="1:9" ht="16.5">
      <c r="A27" s="122"/>
      <c r="B27" s="155" t="s">
        <v>16</v>
      </c>
      <c r="C27" s="142" t="s">
        <v>175</v>
      </c>
      <c r="D27" s="134">
        <v>43776.444444444445</v>
      </c>
      <c r="E27" s="134">
        <v>26333.200000000001</v>
      </c>
      <c r="F27" s="65">
        <f t="shared" si="0"/>
        <v>17443.244444444445</v>
      </c>
      <c r="G27" s="162">
        <v>35040.836111111115</v>
      </c>
      <c r="H27" s="173">
        <f t="shared" si="2"/>
        <v>35054.822222222225</v>
      </c>
      <c r="I27" s="66">
        <f t="shared" si="1"/>
        <v>3.9913748252926626E-4</v>
      </c>
    </row>
    <row r="28" spans="1:9" ht="16.5">
      <c r="A28" s="122"/>
      <c r="B28" s="155" t="s">
        <v>17</v>
      </c>
      <c r="C28" s="142" t="s">
        <v>176</v>
      </c>
      <c r="D28" s="134">
        <v>73110.888888888891</v>
      </c>
      <c r="E28" s="134">
        <v>59333.2</v>
      </c>
      <c r="F28" s="65">
        <f t="shared" si="0"/>
        <v>13777.688888888893</v>
      </c>
      <c r="G28" s="162">
        <v>73741.55</v>
      </c>
      <c r="H28" s="173">
        <f t="shared" si="2"/>
        <v>66222.044444444444</v>
      </c>
      <c r="I28" s="66">
        <f t="shared" si="1"/>
        <v>-0.10197108082967551</v>
      </c>
    </row>
    <row r="29" spans="1:9" ht="16.5">
      <c r="A29" s="122"/>
      <c r="B29" s="155" t="s">
        <v>18</v>
      </c>
      <c r="C29" s="142" t="s">
        <v>177</v>
      </c>
      <c r="D29" s="134">
        <v>130785.28571428571</v>
      </c>
      <c r="E29" s="134">
        <v>91000</v>
      </c>
      <c r="F29" s="65">
        <f t="shared" si="0"/>
        <v>39785.28571428571</v>
      </c>
      <c r="G29" s="162">
        <v>107471.42857142858</v>
      </c>
      <c r="H29" s="173">
        <f t="shared" si="2"/>
        <v>110892.64285714286</v>
      </c>
      <c r="I29" s="66">
        <f t="shared" si="1"/>
        <v>3.1833709956134423E-2</v>
      </c>
    </row>
    <row r="30" spans="1:9" ht="17.25" thickBot="1">
      <c r="A30" s="36"/>
      <c r="B30" s="156" t="s">
        <v>19</v>
      </c>
      <c r="C30" s="143" t="s">
        <v>178</v>
      </c>
      <c r="D30" s="190">
        <v>78298.8</v>
      </c>
      <c r="E30" s="136">
        <v>63000</v>
      </c>
      <c r="F30" s="68">
        <f t="shared" si="0"/>
        <v>15298.800000000003</v>
      </c>
      <c r="G30" s="165">
        <v>54562.025000000001</v>
      </c>
      <c r="H30" s="93">
        <f t="shared" si="2"/>
        <v>70649.399999999994</v>
      </c>
      <c r="I30" s="69">
        <f t="shared" si="1"/>
        <v>0.29484563668595498</v>
      </c>
    </row>
    <row r="31" spans="1:9" ht="17.25" customHeight="1" thickBot="1">
      <c r="A31" s="191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201109.77777777778</v>
      </c>
      <c r="E32" s="125">
        <v>136500</v>
      </c>
      <c r="F32" s="62">
        <f>D32-E32</f>
        <v>64609.777777777781</v>
      </c>
      <c r="G32" s="168">
        <v>136649.9</v>
      </c>
      <c r="H32" s="63">
        <f>AVERAGE(D32:E32)</f>
        <v>168804.88888888888</v>
      </c>
      <c r="I32" s="72">
        <f>(H32-G32)/G32</f>
        <v>0.23530927493462406</v>
      </c>
    </row>
    <row r="33" spans="1:9" ht="16.5">
      <c r="A33" s="35"/>
      <c r="B33" s="32" t="s">
        <v>27</v>
      </c>
      <c r="C33" s="15" t="s">
        <v>180</v>
      </c>
      <c r="D33" s="45">
        <v>199443.11111111112</v>
      </c>
      <c r="E33" s="125">
        <v>136500</v>
      </c>
      <c r="F33" s="73">
        <f>D33-E33</f>
        <v>62943.111111111124</v>
      </c>
      <c r="G33" s="162">
        <v>134824.9</v>
      </c>
      <c r="H33" s="63">
        <f>AVERAGE(D33:E33)</f>
        <v>167971.55555555556</v>
      </c>
      <c r="I33" s="66">
        <f>(H33-G33)/G33</f>
        <v>0.24584965800497957</v>
      </c>
    </row>
    <row r="34" spans="1:9" ht="16.5">
      <c r="A34" s="35"/>
      <c r="B34" s="37" t="s">
        <v>28</v>
      </c>
      <c r="C34" s="15" t="s">
        <v>181</v>
      </c>
      <c r="D34" s="45">
        <v>52141.428571428572</v>
      </c>
      <c r="E34" s="125">
        <v>52333.2</v>
      </c>
      <c r="F34" s="65">
        <f>D34-E34</f>
        <v>-191.77142857142462</v>
      </c>
      <c r="G34" s="162">
        <v>47140.287499999999</v>
      </c>
      <c r="H34" s="63">
        <f>AVERAGE(D34:E34)</f>
        <v>52237.314285714281</v>
      </c>
      <c r="I34" s="66">
        <f>(H34-G34)/G34</f>
        <v>0.10812464361220289</v>
      </c>
    </row>
    <row r="35" spans="1:9" ht="16.5">
      <c r="A35" s="35"/>
      <c r="B35" s="32" t="s">
        <v>29</v>
      </c>
      <c r="C35" s="15" t="s">
        <v>182</v>
      </c>
      <c r="D35" s="45">
        <v>77855.71428571429</v>
      </c>
      <c r="E35" s="125">
        <v>56500</v>
      </c>
      <c r="F35" s="73">
        <f>D35-E35</f>
        <v>21355.71428571429</v>
      </c>
      <c r="G35" s="162">
        <v>65717.878571428577</v>
      </c>
      <c r="H35" s="63">
        <f>AVERAGE(D35:E35)</f>
        <v>67177.857142857145</v>
      </c>
      <c r="I35" s="66">
        <f>(H35-G35)/G35</f>
        <v>2.2215850589907913E-2</v>
      </c>
    </row>
    <row r="36" spans="1:9" ht="17.25" thickBot="1">
      <c r="A36" s="36"/>
      <c r="B36" s="37" t="s">
        <v>30</v>
      </c>
      <c r="C36" s="15" t="s">
        <v>183</v>
      </c>
      <c r="D36" s="47">
        <v>75298.8</v>
      </c>
      <c r="E36" s="125">
        <v>51000</v>
      </c>
      <c r="F36" s="65">
        <f>D36-E36</f>
        <v>24298.800000000003</v>
      </c>
      <c r="G36" s="165">
        <v>47481.930555555555</v>
      </c>
      <c r="H36" s="63">
        <f>AVERAGE(D36:E36)</f>
        <v>63149.4</v>
      </c>
      <c r="I36" s="74">
        <f>(H36-G36)/G36</f>
        <v>0.32996698451662465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1935875.5</v>
      </c>
      <c r="E38" s="126">
        <v>1804163.8</v>
      </c>
      <c r="F38" s="62">
        <f>D38-E38</f>
        <v>131711.69999999995</v>
      </c>
      <c r="G38" s="162">
        <v>1440285.9553571427</v>
      </c>
      <c r="H38" s="62">
        <f>AVERAGE(D38:E38)</f>
        <v>1870019.65</v>
      </c>
      <c r="I38" s="72">
        <f>(H38-G38)/G38</f>
        <v>0.29836692709837442</v>
      </c>
    </row>
    <row r="39" spans="1:9" ht="17.25" thickBot="1">
      <c r="A39" s="36"/>
      <c r="B39" s="34" t="s">
        <v>32</v>
      </c>
      <c r="C39" s="16" t="s">
        <v>185</v>
      </c>
      <c r="D39" s="54">
        <v>1076596.7777777778</v>
      </c>
      <c r="E39" s="127">
        <v>1127983.6000000001</v>
      </c>
      <c r="F39" s="68">
        <f>D39-E39</f>
        <v>-51386.822222222341</v>
      </c>
      <c r="G39" s="162">
        <v>985607.35416666674</v>
      </c>
      <c r="H39" s="75">
        <f>AVERAGE(D39:E39)</f>
        <v>1102290.1888888888</v>
      </c>
      <c r="I39" s="69">
        <f>(H39-G39)/G39</f>
        <v>0.11838673304226476</v>
      </c>
    </row>
    <row r="40" spans="1:9" ht="15.75" customHeight="1" thickBot="1">
      <c r="A40" s="216"/>
      <c r="B40" s="217"/>
      <c r="C40" s="218"/>
      <c r="D40" s="77">
        <f>SUM(D15:D39)</f>
        <v>5153778.1396825397</v>
      </c>
      <c r="E40" s="77">
        <f>SUM(E15:E39)</f>
        <v>4569646.5999999996</v>
      </c>
      <c r="F40" s="77">
        <f>SUM(F15:F39)</f>
        <v>584131.53968253965</v>
      </c>
      <c r="G40" s="77">
        <f>SUM(G15:G39)</f>
        <v>4074923.9265873013</v>
      </c>
      <c r="H40" s="77">
        <f>AVERAGE(D40:E40)</f>
        <v>4861712.3698412701</v>
      </c>
      <c r="I40" s="69">
        <f>(H40-G40)/G40</f>
        <v>0.19308052307933377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227</v>
      </c>
      <c r="F13" s="223" t="s">
        <v>228</v>
      </c>
      <c r="G13" s="206" t="s">
        <v>197</v>
      </c>
      <c r="H13" s="223" t="s">
        <v>221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1"/>
      <c r="B16" s="38" t="s">
        <v>4</v>
      </c>
      <c r="C16" s="14" t="s">
        <v>84</v>
      </c>
      <c r="D16" s="11" t="s">
        <v>161</v>
      </c>
      <c r="E16" s="159">
        <v>71753.55</v>
      </c>
      <c r="F16" s="40">
        <v>92499.4</v>
      </c>
      <c r="G16" s="21">
        <f t="shared" ref="G16:G31" si="0">(F16-E16)/E16</f>
        <v>0.28912646133884651</v>
      </c>
      <c r="H16" s="159">
        <v>101249.4</v>
      </c>
      <c r="I16" s="21">
        <f t="shared" ref="I16:I31" si="1">(F16-H16)/H16</f>
        <v>-8.6420265206509875E-2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130504.04722222222</v>
      </c>
      <c r="F17" s="44">
        <v>147360.44444444444</v>
      </c>
      <c r="G17" s="21">
        <f t="shared" si="0"/>
        <v>0.12916378902425271</v>
      </c>
      <c r="H17" s="162">
        <v>153082.6</v>
      </c>
      <c r="I17" s="21">
        <f t="shared" si="1"/>
        <v>-3.7379529453743059E-2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83943.15</v>
      </c>
      <c r="F18" s="44">
        <v>115416</v>
      </c>
      <c r="G18" s="21">
        <f t="shared" si="0"/>
        <v>0.37493053334310195</v>
      </c>
      <c r="H18" s="162">
        <v>121999.4</v>
      </c>
      <c r="I18" s="21">
        <f t="shared" si="1"/>
        <v>-5.3962560471608835E-2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44932.7</v>
      </c>
      <c r="F19" s="44">
        <v>39066</v>
      </c>
      <c r="G19" s="21">
        <f t="shared" si="0"/>
        <v>-0.13056638038666712</v>
      </c>
      <c r="H19" s="162">
        <v>40166</v>
      </c>
      <c r="I19" s="21">
        <f t="shared" si="1"/>
        <v>-2.7386346661355376E-2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245642.38839285716</v>
      </c>
      <c r="F20" s="44">
        <v>308999.25</v>
      </c>
      <c r="G20" s="21">
        <f t="shared" si="0"/>
        <v>0.25792316229158252</v>
      </c>
      <c r="H20" s="162">
        <v>318124.25</v>
      </c>
      <c r="I20" s="21">
        <f t="shared" si="1"/>
        <v>-2.8683761140497779E-2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97999.375</v>
      </c>
      <c r="F21" s="44">
        <v>107499.4</v>
      </c>
      <c r="G21" s="21">
        <f t="shared" si="0"/>
        <v>9.6939648849801274E-2</v>
      </c>
      <c r="H21" s="162">
        <v>103666</v>
      </c>
      <c r="I21" s="21">
        <f t="shared" si="1"/>
        <v>3.6978372851272298E-2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65283.100000000006</v>
      </c>
      <c r="F22" s="44">
        <v>75932.7</v>
      </c>
      <c r="G22" s="21">
        <f t="shared" si="0"/>
        <v>0.16312950824945491</v>
      </c>
      <c r="H22" s="162">
        <v>72366</v>
      </c>
      <c r="I22" s="21">
        <f t="shared" si="1"/>
        <v>4.9286957963684562E-2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26096.408333333333</v>
      </c>
      <c r="F23" s="162">
        <v>25054.855555555554</v>
      </c>
      <c r="G23" s="21">
        <f t="shared" si="0"/>
        <v>-3.9911729019329753E-2</v>
      </c>
      <c r="H23" s="162">
        <v>25032.699999999997</v>
      </c>
      <c r="I23" s="21">
        <f t="shared" si="1"/>
        <v>8.8506455778070018E-4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33876.269444444442</v>
      </c>
      <c r="F24" s="162">
        <v>35110.444444444445</v>
      </c>
      <c r="G24" s="21">
        <f t="shared" si="0"/>
        <v>3.6431845071488597E-2</v>
      </c>
      <c r="H24" s="162">
        <v>34415.966666666667</v>
      </c>
      <c r="I24" s="21">
        <f t="shared" si="1"/>
        <v>2.0178941492595338E-2</v>
      </c>
    </row>
    <row r="25" spans="1:9" ht="16.5">
      <c r="A25" s="35"/>
      <c r="B25" s="32" t="s">
        <v>13</v>
      </c>
      <c r="C25" s="120" t="s">
        <v>93</v>
      </c>
      <c r="D25" s="140" t="s">
        <v>81</v>
      </c>
      <c r="E25" s="162">
        <v>32985.991666666669</v>
      </c>
      <c r="F25" s="44">
        <v>34943.777777777781</v>
      </c>
      <c r="G25" s="21">
        <f t="shared" si="0"/>
        <v>5.9352046495831555E-2</v>
      </c>
      <c r="H25" s="162">
        <v>33832.666666666672</v>
      </c>
      <c r="I25" s="21">
        <f t="shared" si="1"/>
        <v>3.2841369616478433E-2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33050.566666666666</v>
      </c>
      <c r="F26" s="162">
        <v>34138.222222222219</v>
      </c>
      <c r="G26" s="21">
        <f t="shared" si="0"/>
        <v>3.2908832290991077E-2</v>
      </c>
      <c r="H26" s="162">
        <v>34532.699999999997</v>
      </c>
      <c r="I26" s="21">
        <f t="shared" si="1"/>
        <v>-1.1423311173982287E-2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80332.334027777775</v>
      </c>
      <c r="F27" s="44">
        <v>71222.111111111109</v>
      </c>
      <c r="G27" s="21">
        <f t="shared" si="0"/>
        <v>-0.11340667524382499</v>
      </c>
      <c r="H27" s="162">
        <v>71666</v>
      </c>
      <c r="I27" s="21">
        <f t="shared" si="1"/>
        <v>-6.1938560668781638E-3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35040.836111111115</v>
      </c>
      <c r="F28" s="162">
        <v>35054.822222222225</v>
      </c>
      <c r="G28" s="21">
        <f t="shared" si="0"/>
        <v>3.9913748252926626E-4</v>
      </c>
      <c r="H28" s="162">
        <v>33749.333333333328</v>
      </c>
      <c r="I28" s="21">
        <f t="shared" si="1"/>
        <v>3.8681916350611266E-2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73741.55</v>
      </c>
      <c r="F29" s="44">
        <v>66222.044444444444</v>
      </c>
      <c r="G29" s="21">
        <f t="shared" si="0"/>
        <v>-0.10197108082967551</v>
      </c>
      <c r="H29" s="162">
        <v>66888.744444444441</v>
      </c>
      <c r="I29" s="21">
        <f t="shared" si="1"/>
        <v>-9.967297271572138E-3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107471.42857142858</v>
      </c>
      <c r="F30" s="44">
        <v>110892.64285714286</v>
      </c>
      <c r="G30" s="21">
        <f t="shared" si="0"/>
        <v>3.1833709956134423E-2</v>
      </c>
      <c r="H30" s="162">
        <v>113059.24285714285</v>
      </c>
      <c r="I30" s="21">
        <f t="shared" si="1"/>
        <v>-1.9163404470500661E-2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54562.025000000001</v>
      </c>
      <c r="F31" s="165">
        <v>70649.399999999994</v>
      </c>
      <c r="G31" s="149">
        <f t="shared" si="0"/>
        <v>0.29484563668595498</v>
      </c>
      <c r="H31" s="165">
        <v>71349.399999999994</v>
      </c>
      <c r="I31" s="149">
        <f t="shared" si="1"/>
        <v>-9.8108743731552053E-3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136649.9</v>
      </c>
      <c r="F33" s="51">
        <v>168804.88888888888</v>
      </c>
      <c r="G33" s="21">
        <f>(F33-E33)/E33</f>
        <v>0.23530927493462406</v>
      </c>
      <c r="H33" s="168">
        <v>167749.4</v>
      </c>
      <c r="I33" s="21">
        <f>(F33-H33)/H33</f>
        <v>6.2920576102739071E-3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134824.9</v>
      </c>
      <c r="F34" s="44">
        <v>167971.55555555556</v>
      </c>
      <c r="G34" s="21">
        <f>(F34-E34)/E34</f>
        <v>0.24584965800497957</v>
      </c>
      <c r="H34" s="162">
        <v>164749.4</v>
      </c>
      <c r="I34" s="21">
        <f>(F34-H34)/H34</f>
        <v>1.9557919819772139E-2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47140.287499999999</v>
      </c>
      <c r="F35" s="44">
        <v>52237.314285714281</v>
      </c>
      <c r="G35" s="21">
        <f>(F35-E35)/E35</f>
        <v>0.10812464361220289</v>
      </c>
      <c r="H35" s="162">
        <v>47820.71428571429</v>
      </c>
      <c r="I35" s="21">
        <f>(F35-H35)/H35</f>
        <v>9.2357466130935303E-2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65717.878571428577</v>
      </c>
      <c r="F36" s="44">
        <v>67177.857142857145</v>
      </c>
      <c r="G36" s="21">
        <f>(F36-E36)/E36</f>
        <v>2.2215850589907913E-2</v>
      </c>
      <c r="H36" s="162">
        <v>64689.728571428568</v>
      </c>
      <c r="I36" s="21">
        <f>(F36-H36)/H36</f>
        <v>3.8462498241606559E-2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47481.930555555555</v>
      </c>
      <c r="F37" s="165">
        <v>63149.4</v>
      </c>
      <c r="G37" s="149">
        <f>(F37-E37)/E37</f>
        <v>0.32996698451662465</v>
      </c>
      <c r="H37" s="165">
        <v>56166</v>
      </c>
      <c r="I37" s="149">
        <f>(F37-H37)/H37</f>
        <v>0.12433500694370263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1440285.9553571427</v>
      </c>
      <c r="F39" s="44">
        <v>1870019.65</v>
      </c>
      <c r="G39" s="21">
        <f t="shared" ref="G39:G44" si="2">(F39-E39)/E39</f>
        <v>0.29836692709837442</v>
      </c>
      <c r="H39" s="162">
        <v>1876137.75</v>
      </c>
      <c r="I39" s="21">
        <f t="shared" ref="I39:I44" si="3">(F39-H39)/H39</f>
        <v>-3.2610078870808357E-3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985607.35416666674</v>
      </c>
      <c r="F40" s="44">
        <v>1102290.1888888888</v>
      </c>
      <c r="G40" s="21">
        <f t="shared" si="2"/>
        <v>0.11838673304226476</v>
      </c>
      <c r="H40" s="162">
        <v>1030505.8555555556</v>
      </c>
      <c r="I40" s="21">
        <f t="shared" si="3"/>
        <v>6.9659316292417992E-2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652405.07499999995</v>
      </c>
      <c r="F41" s="170">
        <v>629544.5</v>
      </c>
      <c r="G41" s="21">
        <f t="shared" si="2"/>
        <v>-3.5040461633441392E-2</v>
      </c>
      <c r="H41" s="170">
        <v>629544.5</v>
      </c>
      <c r="I41" s="21">
        <f t="shared" si="3"/>
        <v>0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295152.71428571432</v>
      </c>
      <c r="F42" s="163">
        <v>373750</v>
      </c>
      <c r="G42" s="21">
        <f t="shared" si="2"/>
        <v>0.26629362330106093</v>
      </c>
      <c r="H42" s="163">
        <v>396175</v>
      </c>
      <c r="I42" s="21">
        <f t="shared" si="3"/>
        <v>-5.6603773584905662E-2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208796.75</v>
      </c>
      <c r="F43" s="163">
        <v>201825</v>
      </c>
      <c r="G43" s="21">
        <f t="shared" si="2"/>
        <v>-3.339012700149787E-2</v>
      </c>
      <c r="H43" s="163">
        <v>224250</v>
      </c>
      <c r="I43" s="21">
        <f t="shared" si="3"/>
        <v>-0.1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782578.5</v>
      </c>
      <c r="F44" s="166">
        <v>1011457.2</v>
      </c>
      <c r="G44" s="153">
        <f t="shared" si="2"/>
        <v>0.29246740103388985</v>
      </c>
      <c r="H44" s="166">
        <v>1028500.2</v>
      </c>
      <c r="I44" s="153">
        <f t="shared" si="3"/>
        <v>-1.6570730856445143E-2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431601.80208333331</v>
      </c>
      <c r="F46" s="41">
        <v>377412.75</v>
      </c>
      <c r="G46" s="21">
        <f t="shared" ref="G46:G51" si="4">(F46-E46)/E46</f>
        <v>-0.12555334992060699</v>
      </c>
      <c r="H46" s="160">
        <v>377412.75</v>
      </c>
      <c r="I46" s="21">
        <f t="shared" ref="I46:I51" si="5">(F46-H46)/H46</f>
        <v>0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319202.13750000007</v>
      </c>
      <c r="F47" s="45">
        <v>318255.59999999998</v>
      </c>
      <c r="G47" s="21">
        <f t="shared" si="4"/>
        <v>-2.9653231880381534E-3</v>
      </c>
      <c r="H47" s="163">
        <v>318526.59999999998</v>
      </c>
      <c r="I47" s="21">
        <f t="shared" si="5"/>
        <v>-8.5079236710529046E-4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980295.19642857136</v>
      </c>
      <c r="F48" s="45">
        <v>990544.28571428568</v>
      </c>
      <c r="G48" s="21">
        <f t="shared" si="4"/>
        <v>1.0455105077586813E-2</v>
      </c>
      <c r="H48" s="163">
        <v>990544.28571428568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1287541.1009375001</v>
      </c>
      <c r="F49" s="163">
        <v>1272431.875</v>
      </c>
      <c r="G49" s="21">
        <f t="shared" si="4"/>
        <v>-1.1734946501124209E-2</v>
      </c>
      <c r="H49" s="163">
        <v>1272394.5</v>
      </c>
      <c r="I49" s="21">
        <f t="shared" si="5"/>
        <v>2.9373751615556338E-5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140789.75</v>
      </c>
      <c r="F50" s="45">
        <v>151593</v>
      </c>
      <c r="G50" s="21">
        <f t="shared" si="4"/>
        <v>7.6733213888084892E-2</v>
      </c>
      <c r="H50" s="163">
        <v>151593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1788567.875</v>
      </c>
      <c r="F51" s="166">
        <v>1759465.5</v>
      </c>
      <c r="G51" s="153">
        <f t="shared" si="4"/>
        <v>-1.6271328254735651E-2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143480</v>
      </c>
      <c r="F53" s="124">
        <v>160862</v>
      </c>
      <c r="G53" s="22">
        <f t="shared" ref="G53:G61" si="6">(F53-E53)/E53</f>
        <v>0.1211458042932813</v>
      </c>
      <c r="H53" s="124">
        <v>157646.5</v>
      </c>
      <c r="I53" s="22">
        <f t="shared" ref="I53:I61" si="7">(F53-H53)/H53</f>
        <v>2.0396900660655328E-2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192247.75</v>
      </c>
      <c r="F54" s="174">
        <v>207793</v>
      </c>
      <c r="G54" s="147">
        <f t="shared" si="6"/>
        <v>8.0860504219165116E-2</v>
      </c>
      <c r="H54" s="174">
        <v>207793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138999.79999999999</v>
      </c>
      <c r="F55" s="174">
        <v>139035</v>
      </c>
      <c r="G55" s="147">
        <f t="shared" si="6"/>
        <v>2.5323777444292468E-4</v>
      </c>
      <c r="H55" s="174">
        <v>144417</v>
      </c>
      <c r="I55" s="147">
        <f t="shared" si="7"/>
        <v>-3.7267080745341616E-2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189039.5</v>
      </c>
      <c r="F56" s="174">
        <v>169981.5</v>
      </c>
      <c r="G56" s="147">
        <f t="shared" si="6"/>
        <v>-0.10081490905339889</v>
      </c>
      <c r="H56" s="174">
        <v>185499.6</v>
      </c>
      <c r="I56" s="147">
        <f t="shared" si="7"/>
        <v>-8.3655705996131563E-2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98644.546875</v>
      </c>
      <c r="F57" s="179">
        <v>107644.375</v>
      </c>
      <c r="G57" s="147">
        <f t="shared" si="6"/>
        <v>9.1234927931742302E-2</v>
      </c>
      <c r="H57" s="179">
        <v>107644.375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100307.89285714286</v>
      </c>
      <c r="F58" s="166">
        <v>168337</v>
      </c>
      <c r="G58" s="152">
        <f t="shared" si="6"/>
        <v>0.67820293304080548</v>
      </c>
      <c r="H58" s="166">
        <v>169533</v>
      </c>
      <c r="I58" s="152">
        <f t="shared" si="7"/>
        <v>-7.0546737213403876E-3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194866.70416666666</v>
      </c>
      <c r="F59" s="173">
        <v>179364.12</v>
      </c>
      <c r="G59" s="147">
        <f t="shared" si="6"/>
        <v>-7.9554812778110787E-2</v>
      </c>
      <c r="H59" s="173">
        <v>179071.1</v>
      </c>
      <c r="I59" s="147">
        <f t="shared" si="7"/>
        <v>1.6363332776756802E-3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183849.72361111111</v>
      </c>
      <c r="F60" s="174">
        <v>203234.57142857142</v>
      </c>
      <c r="G60" s="147">
        <f t="shared" si="6"/>
        <v>0.10543854750885667</v>
      </c>
      <c r="H60" s="174">
        <v>197676.375</v>
      </c>
      <c r="I60" s="147">
        <f t="shared" si="7"/>
        <v>2.811765659184827E-2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1029469</v>
      </c>
      <c r="F61" s="67">
        <v>1321281</v>
      </c>
      <c r="G61" s="28">
        <f t="shared" si="6"/>
        <v>0.28345875397899306</v>
      </c>
      <c r="H61" s="175">
        <v>1234571</v>
      </c>
      <c r="I61" s="28">
        <f t="shared" si="7"/>
        <v>7.0234923710341485E-2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392981.93055555556</v>
      </c>
      <c r="F63" s="51">
        <v>461157.66666666669</v>
      </c>
      <c r="G63" s="21">
        <f t="shared" ref="G63:G68" si="8">(F63-E63)/E63</f>
        <v>0.17348313194637627</v>
      </c>
      <c r="H63" s="168">
        <v>451191</v>
      </c>
      <c r="I63" s="21">
        <f t="shared" ref="I63:I68" si="9">(F63-H63)/H63</f>
        <v>2.2089684117517161E-2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2829901.208333333</v>
      </c>
      <c r="F64" s="44">
        <v>3113636.5</v>
      </c>
      <c r="G64" s="21">
        <f t="shared" si="8"/>
        <v>0.10026332044070632</v>
      </c>
      <c r="H64" s="162">
        <v>3113636.5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950907.921875</v>
      </c>
      <c r="F65" s="44">
        <v>818263.33333333337</v>
      </c>
      <c r="G65" s="21">
        <f t="shared" si="8"/>
        <v>-0.13949256861812451</v>
      </c>
      <c r="H65" s="162">
        <v>806502.66666666663</v>
      </c>
      <c r="I65" s="21">
        <f t="shared" si="9"/>
        <v>1.4582303509639247E-2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599455.62916666665</v>
      </c>
      <c r="F66" s="44">
        <v>606073</v>
      </c>
      <c r="G66" s="21">
        <f t="shared" si="8"/>
        <v>1.1038966874883614E-2</v>
      </c>
      <c r="H66" s="162">
        <v>606073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303779.609375</v>
      </c>
      <c r="F67" s="44">
        <v>281458.66666666669</v>
      </c>
      <c r="G67" s="21">
        <f t="shared" si="8"/>
        <v>-7.3477422511197196E-2</v>
      </c>
      <c r="H67" s="162">
        <v>303410.25</v>
      </c>
      <c r="I67" s="21">
        <f t="shared" si="9"/>
        <v>-7.2349511373901554E-2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225153.10714285716</v>
      </c>
      <c r="F68" s="171">
        <v>221665.125</v>
      </c>
      <c r="G68" s="153">
        <f t="shared" si="8"/>
        <v>-1.5491601191379843E-2</v>
      </c>
      <c r="H68" s="171">
        <v>221665.125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300687.03125</v>
      </c>
      <c r="F70" s="41">
        <v>310182.3</v>
      </c>
      <c r="G70" s="21">
        <f>(F70-E70)/E70</f>
        <v>3.1578577601191399E-2</v>
      </c>
      <c r="H70" s="160">
        <v>310182.3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197448.49107142858</v>
      </c>
      <c r="F71" s="163">
        <v>198348.5</v>
      </c>
      <c r="G71" s="21">
        <f>(F71-E71)/E71</f>
        <v>4.558196032229159E-3</v>
      </c>
      <c r="H71" s="163">
        <v>205541.14285714287</v>
      </c>
      <c r="I71" s="21">
        <f>(F71-H71)/H71</f>
        <v>-3.4993689132797941E-2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80148.421875</v>
      </c>
      <c r="F72" s="163">
        <v>98670</v>
      </c>
      <c r="G72" s="21">
        <f>(F72-E72)/E72</f>
        <v>0.23109098958787203</v>
      </c>
      <c r="H72" s="163">
        <v>98670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132404.95000000001</v>
      </c>
      <c r="F73" s="45">
        <v>148005</v>
      </c>
      <c r="G73" s="21">
        <f>(F73-E73)/E73</f>
        <v>0.11782074612769376</v>
      </c>
      <c r="H73" s="163">
        <v>148005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118921.12152777778</v>
      </c>
      <c r="F74" s="47">
        <v>133550.77777777778</v>
      </c>
      <c r="G74" s="21">
        <f>(F74-E74)/E74</f>
        <v>0.12301983080930483</v>
      </c>
      <c r="H74" s="166">
        <v>128168.77777777778</v>
      </c>
      <c r="I74" s="21">
        <f>(F74-H74)/H74</f>
        <v>4.1991505991665505E-2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71613.357142857145</v>
      </c>
      <c r="F76" s="41">
        <v>64583.875</v>
      </c>
      <c r="G76" s="22">
        <f t="shared" ref="G76:G82" si="10">(F76-E76)/E76</f>
        <v>-9.8158813150379998E-2</v>
      </c>
      <c r="H76" s="160">
        <v>69581.571428571435</v>
      </c>
      <c r="I76" s="22">
        <f t="shared" ref="I76:I82" si="11">(F76-H76)/H76</f>
        <v>-7.1825000872562814E-2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114417.8125</v>
      </c>
      <c r="F77" s="30">
        <v>90151.625</v>
      </c>
      <c r="G77" s="21">
        <f t="shared" si="10"/>
        <v>-0.21208400134375929</v>
      </c>
      <c r="H77" s="154">
        <v>90151.625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48612.3125</v>
      </c>
      <c r="F78" s="45">
        <v>52923</v>
      </c>
      <c r="G78" s="21">
        <f t="shared" si="10"/>
        <v>8.8674808465447924E-2</v>
      </c>
      <c r="H78" s="163">
        <v>52923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95779.180555555547</v>
      </c>
      <c r="F79" s="45">
        <v>97071.444444444438</v>
      </c>
      <c r="G79" s="21">
        <f t="shared" si="10"/>
        <v>1.3492116777291998E-2</v>
      </c>
      <c r="H79" s="163">
        <v>97071.444444444438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132920.26388888891</v>
      </c>
      <c r="F80" s="57">
        <v>141128</v>
      </c>
      <c r="G80" s="21">
        <f t="shared" si="10"/>
        <v>6.174932151783967E-2</v>
      </c>
      <c r="H80" s="172">
        <v>141128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578403.75</v>
      </c>
      <c r="F81" s="57">
        <v>534387.75</v>
      </c>
      <c r="G81" s="21">
        <f t="shared" si="10"/>
        <v>-7.6099091681200201E-2</v>
      </c>
      <c r="H81" s="172">
        <v>576472</v>
      </c>
      <c r="I81" s="21">
        <f t="shared" si="11"/>
        <v>-7.3003112033195025E-2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172987.80277777778</v>
      </c>
      <c r="F82" s="166">
        <v>260229.66666666666</v>
      </c>
      <c r="G82" s="149">
        <f t="shared" si="10"/>
        <v>0.50432378750402906</v>
      </c>
      <c r="H82" s="166">
        <v>260229.66666666666</v>
      </c>
      <c r="I82" s="149">
        <f t="shared" si="11"/>
        <v>0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0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7" t="s">
        <v>208</v>
      </c>
      <c r="E11" s="227"/>
      <c r="F11" s="192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227</v>
      </c>
      <c r="F12" s="223" t="s">
        <v>228</v>
      </c>
      <c r="G12" s="206" t="s">
        <v>197</v>
      </c>
      <c r="H12" s="223" t="s">
        <v>221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4</v>
      </c>
      <c r="C15" s="141" t="s">
        <v>84</v>
      </c>
      <c r="D15" s="138" t="s">
        <v>161</v>
      </c>
      <c r="E15" s="159">
        <v>71753.55</v>
      </c>
      <c r="F15" s="159">
        <v>92499.4</v>
      </c>
      <c r="G15" s="147">
        <f>(F15-E15)/E15</f>
        <v>0.28912646133884651</v>
      </c>
      <c r="H15" s="159">
        <v>101249.4</v>
      </c>
      <c r="I15" s="147">
        <f>(F15-H15)/H15</f>
        <v>-8.6420265206509875E-2</v>
      </c>
    </row>
    <row r="16" spans="1:9" ht="16.5">
      <c r="A16" s="122"/>
      <c r="B16" s="155" t="s">
        <v>6</v>
      </c>
      <c r="C16" s="142" t="s">
        <v>86</v>
      </c>
      <c r="D16" s="138" t="s">
        <v>161</v>
      </c>
      <c r="E16" s="162">
        <v>83943.15</v>
      </c>
      <c r="F16" s="162">
        <v>115416</v>
      </c>
      <c r="G16" s="147">
        <f>(F16-E16)/E16</f>
        <v>0.37493053334310195</v>
      </c>
      <c r="H16" s="162">
        <v>121999.4</v>
      </c>
      <c r="I16" s="147">
        <f>(F16-H16)/H16</f>
        <v>-5.3962560471608835E-2</v>
      </c>
    </row>
    <row r="17" spans="1:9" ht="16.5">
      <c r="A17" s="122"/>
      <c r="B17" s="155" t="s">
        <v>5</v>
      </c>
      <c r="C17" s="142" t="s">
        <v>85</v>
      </c>
      <c r="D17" s="138" t="s">
        <v>161</v>
      </c>
      <c r="E17" s="162">
        <v>130504.04722222222</v>
      </c>
      <c r="F17" s="162">
        <v>147360.44444444444</v>
      </c>
      <c r="G17" s="147">
        <f>(F17-E17)/E17</f>
        <v>0.12916378902425271</v>
      </c>
      <c r="H17" s="162">
        <v>153082.6</v>
      </c>
      <c r="I17" s="147">
        <f>(F17-H17)/H17</f>
        <v>-3.7379529453743059E-2</v>
      </c>
    </row>
    <row r="18" spans="1:9" ht="16.5">
      <c r="A18" s="122"/>
      <c r="B18" s="155" t="s">
        <v>8</v>
      </c>
      <c r="C18" s="142" t="s">
        <v>89</v>
      </c>
      <c r="D18" s="138" t="s">
        <v>161</v>
      </c>
      <c r="E18" s="162">
        <v>245642.38839285716</v>
      </c>
      <c r="F18" s="162">
        <v>308999.25</v>
      </c>
      <c r="G18" s="147">
        <f>(F18-E18)/E18</f>
        <v>0.25792316229158252</v>
      </c>
      <c r="H18" s="162">
        <v>318124.25</v>
      </c>
      <c r="I18" s="147">
        <f>(F18-H18)/H18</f>
        <v>-2.8683761140497779E-2</v>
      </c>
    </row>
    <row r="19" spans="1:9" ht="16.5">
      <c r="A19" s="122"/>
      <c r="B19" s="155" t="s">
        <v>7</v>
      </c>
      <c r="C19" s="142" t="s">
        <v>87</v>
      </c>
      <c r="D19" s="138" t="s">
        <v>161</v>
      </c>
      <c r="E19" s="162">
        <v>44932.7</v>
      </c>
      <c r="F19" s="162">
        <v>39066</v>
      </c>
      <c r="G19" s="147">
        <f>(F19-E19)/E19</f>
        <v>-0.13056638038666712</v>
      </c>
      <c r="H19" s="162">
        <v>40166</v>
      </c>
      <c r="I19" s="147">
        <f>(F19-H19)/H19</f>
        <v>-2.7386346661355376E-2</v>
      </c>
    </row>
    <row r="20" spans="1:9" ht="16.5" customHeight="1">
      <c r="A20" s="122"/>
      <c r="B20" s="155" t="s">
        <v>18</v>
      </c>
      <c r="C20" s="142" t="s">
        <v>98</v>
      </c>
      <c r="D20" s="138" t="s">
        <v>83</v>
      </c>
      <c r="E20" s="162">
        <v>107471.42857142858</v>
      </c>
      <c r="F20" s="162">
        <v>110892.64285714286</v>
      </c>
      <c r="G20" s="147">
        <f>(F20-E20)/E20</f>
        <v>3.1833709956134423E-2</v>
      </c>
      <c r="H20" s="162">
        <v>113059.24285714285</v>
      </c>
      <c r="I20" s="147">
        <f>(F20-H20)/H20</f>
        <v>-1.9163404470500661E-2</v>
      </c>
    </row>
    <row r="21" spans="1:9" ht="16.5">
      <c r="A21" s="122"/>
      <c r="B21" s="155" t="s">
        <v>14</v>
      </c>
      <c r="C21" s="142" t="s">
        <v>94</v>
      </c>
      <c r="D21" s="138" t="s">
        <v>81</v>
      </c>
      <c r="E21" s="162">
        <v>33050.566666666666</v>
      </c>
      <c r="F21" s="162">
        <v>34138.222222222219</v>
      </c>
      <c r="G21" s="147">
        <f>(F21-E21)/E21</f>
        <v>3.2908832290991077E-2</v>
      </c>
      <c r="H21" s="162">
        <v>34532.699999999997</v>
      </c>
      <c r="I21" s="147">
        <f>(F21-H21)/H21</f>
        <v>-1.1423311173982287E-2</v>
      </c>
    </row>
    <row r="22" spans="1:9" ht="16.5">
      <c r="A22" s="122"/>
      <c r="B22" s="155" t="s">
        <v>17</v>
      </c>
      <c r="C22" s="142" t="s">
        <v>97</v>
      </c>
      <c r="D22" s="140" t="s">
        <v>161</v>
      </c>
      <c r="E22" s="162">
        <v>73741.55</v>
      </c>
      <c r="F22" s="162">
        <v>66222.044444444444</v>
      </c>
      <c r="G22" s="147">
        <f>(F22-E22)/E22</f>
        <v>-0.10197108082967551</v>
      </c>
      <c r="H22" s="162">
        <v>66888.744444444441</v>
      </c>
      <c r="I22" s="147">
        <f>(F22-H22)/H22</f>
        <v>-9.967297271572138E-3</v>
      </c>
    </row>
    <row r="23" spans="1:9" ht="16.5">
      <c r="A23" s="122"/>
      <c r="B23" s="155" t="s">
        <v>19</v>
      </c>
      <c r="C23" s="142" t="s">
        <v>99</v>
      </c>
      <c r="D23" s="140" t="s">
        <v>161</v>
      </c>
      <c r="E23" s="162">
        <v>54562.025000000001</v>
      </c>
      <c r="F23" s="162">
        <v>70649.399999999994</v>
      </c>
      <c r="G23" s="147">
        <f>(F23-E23)/E23</f>
        <v>0.29484563668595498</v>
      </c>
      <c r="H23" s="162">
        <v>71349.399999999994</v>
      </c>
      <c r="I23" s="147">
        <f>(F23-H23)/H23</f>
        <v>-9.8108743731552053E-3</v>
      </c>
    </row>
    <row r="24" spans="1:9" ht="16.5">
      <c r="A24" s="122"/>
      <c r="B24" s="155" t="s">
        <v>15</v>
      </c>
      <c r="C24" s="142" t="s">
        <v>95</v>
      </c>
      <c r="D24" s="140" t="s">
        <v>82</v>
      </c>
      <c r="E24" s="162">
        <v>80332.334027777775</v>
      </c>
      <c r="F24" s="162">
        <v>71222.111111111109</v>
      </c>
      <c r="G24" s="147">
        <f>(F24-E24)/E24</f>
        <v>-0.11340667524382499</v>
      </c>
      <c r="H24" s="162">
        <v>71666</v>
      </c>
      <c r="I24" s="147">
        <f>(F24-H24)/H24</f>
        <v>-6.1938560668781638E-3</v>
      </c>
    </row>
    <row r="25" spans="1:9" ht="16.5">
      <c r="A25" s="122"/>
      <c r="B25" s="155" t="s">
        <v>11</v>
      </c>
      <c r="C25" s="142" t="s">
        <v>91</v>
      </c>
      <c r="D25" s="140" t="s">
        <v>81</v>
      </c>
      <c r="E25" s="162">
        <v>26096.408333333333</v>
      </c>
      <c r="F25" s="162">
        <v>25054.855555555554</v>
      </c>
      <c r="G25" s="147">
        <f>(F25-E25)/E25</f>
        <v>-3.9911729019329753E-2</v>
      </c>
      <c r="H25" s="162">
        <v>25032.699999999997</v>
      </c>
      <c r="I25" s="147">
        <f>(F25-H25)/H25</f>
        <v>8.8506455778070018E-4</v>
      </c>
    </row>
    <row r="26" spans="1:9" ht="16.5">
      <c r="A26" s="122"/>
      <c r="B26" s="155" t="s">
        <v>12</v>
      </c>
      <c r="C26" s="142" t="s">
        <v>92</v>
      </c>
      <c r="D26" s="140" t="s">
        <v>81</v>
      </c>
      <c r="E26" s="162">
        <v>33876.269444444442</v>
      </c>
      <c r="F26" s="162">
        <v>35110.444444444445</v>
      </c>
      <c r="G26" s="147">
        <f>(F26-E26)/E26</f>
        <v>3.6431845071488597E-2</v>
      </c>
      <c r="H26" s="162">
        <v>34415.966666666667</v>
      </c>
      <c r="I26" s="147">
        <f>(F26-H26)/H26</f>
        <v>2.0178941492595338E-2</v>
      </c>
    </row>
    <row r="27" spans="1:9" ht="16.5">
      <c r="A27" s="122"/>
      <c r="B27" s="155" t="s">
        <v>13</v>
      </c>
      <c r="C27" s="142" t="s">
        <v>93</v>
      </c>
      <c r="D27" s="140" t="s">
        <v>81</v>
      </c>
      <c r="E27" s="162">
        <v>32985.991666666669</v>
      </c>
      <c r="F27" s="162">
        <v>34943.777777777781</v>
      </c>
      <c r="G27" s="147">
        <f>(F27-E27)/E27</f>
        <v>5.9352046495831555E-2</v>
      </c>
      <c r="H27" s="162">
        <v>33832.666666666672</v>
      </c>
      <c r="I27" s="147">
        <f>(F27-H27)/H27</f>
        <v>3.2841369616478433E-2</v>
      </c>
    </row>
    <row r="28" spans="1:9" ht="17.25" thickBot="1">
      <c r="A28" s="36"/>
      <c r="B28" s="155" t="s">
        <v>9</v>
      </c>
      <c r="C28" s="142" t="s">
        <v>88</v>
      </c>
      <c r="D28" s="140" t="s">
        <v>161</v>
      </c>
      <c r="E28" s="162">
        <v>97999.375</v>
      </c>
      <c r="F28" s="162">
        <v>107499.4</v>
      </c>
      <c r="G28" s="147">
        <f>(F28-E28)/E28</f>
        <v>9.6939648849801274E-2</v>
      </c>
      <c r="H28" s="162">
        <v>103666</v>
      </c>
      <c r="I28" s="147">
        <f>(F28-H28)/H28</f>
        <v>3.6978372851272298E-2</v>
      </c>
    </row>
    <row r="29" spans="1:9" ht="16.5">
      <c r="A29" s="122"/>
      <c r="B29" s="155" t="s">
        <v>16</v>
      </c>
      <c r="C29" s="142" t="s">
        <v>96</v>
      </c>
      <c r="D29" s="140" t="s">
        <v>81</v>
      </c>
      <c r="E29" s="162">
        <v>35040.836111111115</v>
      </c>
      <c r="F29" s="162">
        <v>35054.822222222225</v>
      </c>
      <c r="G29" s="147">
        <f>(F29-E29)/E29</f>
        <v>3.9913748252926626E-4</v>
      </c>
      <c r="H29" s="162">
        <v>33749.333333333328</v>
      </c>
      <c r="I29" s="147">
        <f>(F29-H29)/H29</f>
        <v>3.8681916350611266E-2</v>
      </c>
    </row>
    <row r="30" spans="1:9" ht="17.25" thickBot="1">
      <c r="A30" s="36"/>
      <c r="B30" s="156" t="s">
        <v>10</v>
      </c>
      <c r="C30" s="143" t="s">
        <v>90</v>
      </c>
      <c r="D30" s="139" t="s">
        <v>161</v>
      </c>
      <c r="E30" s="165">
        <v>65283.100000000006</v>
      </c>
      <c r="F30" s="165">
        <v>75932.7</v>
      </c>
      <c r="G30" s="149">
        <f>(F30-E30)/E30</f>
        <v>0.16312950824945491</v>
      </c>
      <c r="H30" s="165">
        <v>72366</v>
      </c>
      <c r="I30" s="149">
        <f>(F30-H30)/H30</f>
        <v>4.9286957963684562E-2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1217215.7204365083</v>
      </c>
      <c r="F31" s="93">
        <f>SUM(F15:F30)</f>
        <v>1370061.5150793649</v>
      </c>
      <c r="G31" s="94">
        <f t="shared" ref="G31" si="0">(F31-E31)/E31</f>
        <v>0.12557001366039228</v>
      </c>
      <c r="H31" s="93">
        <f>SUM(H15:H30)</f>
        <v>1395180.4039682536</v>
      </c>
      <c r="I31" s="97">
        <f t="shared" ref="I31" si="1">(F31-H31)/H31</f>
        <v>-1.8004043647290448E-2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26</v>
      </c>
      <c r="C33" s="144" t="s">
        <v>100</v>
      </c>
      <c r="D33" s="146" t="s">
        <v>161</v>
      </c>
      <c r="E33" s="168">
        <v>136649.9</v>
      </c>
      <c r="F33" s="168">
        <v>168804.88888888888</v>
      </c>
      <c r="G33" s="147">
        <f>(F33-E33)/E33</f>
        <v>0.23530927493462406</v>
      </c>
      <c r="H33" s="168">
        <v>167749.4</v>
      </c>
      <c r="I33" s="147">
        <f>(F33-H33)/H33</f>
        <v>6.2920576102739071E-3</v>
      </c>
    </row>
    <row r="34" spans="1:9" ht="16.5">
      <c r="A34" s="35"/>
      <c r="B34" s="155" t="s">
        <v>27</v>
      </c>
      <c r="C34" s="142" t="s">
        <v>101</v>
      </c>
      <c r="D34" s="138" t="s">
        <v>161</v>
      </c>
      <c r="E34" s="162">
        <v>134824.9</v>
      </c>
      <c r="F34" s="162">
        <v>167971.55555555556</v>
      </c>
      <c r="G34" s="147">
        <f>(F34-E34)/E34</f>
        <v>0.24584965800497957</v>
      </c>
      <c r="H34" s="162">
        <v>164749.4</v>
      </c>
      <c r="I34" s="147">
        <f>(F34-H34)/H34</f>
        <v>1.9557919819772139E-2</v>
      </c>
    </row>
    <row r="35" spans="1:9" ht="16.5">
      <c r="A35" s="35"/>
      <c r="B35" s="157" t="s">
        <v>29</v>
      </c>
      <c r="C35" s="142" t="s">
        <v>103</v>
      </c>
      <c r="D35" s="138" t="s">
        <v>161</v>
      </c>
      <c r="E35" s="162">
        <v>65717.878571428577</v>
      </c>
      <c r="F35" s="162">
        <v>67177.857142857145</v>
      </c>
      <c r="G35" s="147">
        <f>(F35-E35)/E35</f>
        <v>2.2215850589907913E-2</v>
      </c>
      <c r="H35" s="162">
        <v>64689.728571428568</v>
      </c>
      <c r="I35" s="147">
        <f>(F35-H35)/H35</f>
        <v>3.8462498241606559E-2</v>
      </c>
    </row>
    <row r="36" spans="1:9" ht="16.5">
      <c r="A36" s="35"/>
      <c r="B36" s="155" t="s">
        <v>28</v>
      </c>
      <c r="C36" s="142" t="s">
        <v>102</v>
      </c>
      <c r="D36" s="138" t="s">
        <v>161</v>
      </c>
      <c r="E36" s="162">
        <v>47140.287499999999</v>
      </c>
      <c r="F36" s="162">
        <v>52237.314285714281</v>
      </c>
      <c r="G36" s="147">
        <f>(F36-E36)/E36</f>
        <v>0.10812464361220289</v>
      </c>
      <c r="H36" s="162">
        <v>47820.71428571429</v>
      </c>
      <c r="I36" s="147">
        <f>(F36-H36)/H36</f>
        <v>9.2357466130935303E-2</v>
      </c>
    </row>
    <row r="37" spans="1:9" ht="17.25" thickBot="1">
      <c r="A37" s="36"/>
      <c r="B37" s="157" t="s">
        <v>30</v>
      </c>
      <c r="C37" s="142" t="s">
        <v>104</v>
      </c>
      <c r="D37" s="150" t="s">
        <v>161</v>
      </c>
      <c r="E37" s="165">
        <v>47481.930555555555</v>
      </c>
      <c r="F37" s="165">
        <v>63149.4</v>
      </c>
      <c r="G37" s="149">
        <f>(F37-E37)/E37</f>
        <v>0.32996698451662465</v>
      </c>
      <c r="H37" s="165">
        <v>56166</v>
      </c>
      <c r="I37" s="149">
        <f>(F37-H37)/H37</f>
        <v>0.12433500694370263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431814.89662698412</v>
      </c>
      <c r="F38" s="95">
        <f>SUM(F33:F37)</f>
        <v>519341.01587301592</v>
      </c>
      <c r="G38" s="96">
        <f t="shared" ref="G38" si="2">(F38-E38)/E38</f>
        <v>0.202693607677087</v>
      </c>
      <c r="H38" s="95">
        <f>SUM(H33:H37)</f>
        <v>501175.24285714282</v>
      </c>
      <c r="I38" s="97">
        <f t="shared" ref="I38" si="3">(F38-H38)/H38</f>
        <v>3.6246349505039598E-2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35</v>
      </c>
      <c r="C40" s="142" t="s">
        <v>152</v>
      </c>
      <c r="D40" s="146" t="s">
        <v>161</v>
      </c>
      <c r="E40" s="162">
        <v>208796.75</v>
      </c>
      <c r="F40" s="162">
        <v>201825</v>
      </c>
      <c r="G40" s="147">
        <f>(F40-E40)/E40</f>
        <v>-3.339012700149787E-2</v>
      </c>
      <c r="H40" s="162">
        <v>224250</v>
      </c>
      <c r="I40" s="147">
        <f>(F40-H40)/H40</f>
        <v>-0.1</v>
      </c>
    </row>
    <row r="41" spans="1:9" ht="16.5">
      <c r="A41" s="35"/>
      <c r="B41" s="155" t="s">
        <v>34</v>
      </c>
      <c r="C41" s="142" t="s">
        <v>154</v>
      </c>
      <c r="D41" s="138" t="s">
        <v>161</v>
      </c>
      <c r="E41" s="162">
        <v>295152.71428571432</v>
      </c>
      <c r="F41" s="162">
        <v>373750</v>
      </c>
      <c r="G41" s="147">
        <f>(F41-E41)/E41</f>
        <v>0.26629362330106093</v>
      </c>
      <c r="H41" s="162">
        <v>396175</v>
      </c>
      <c r="I41" s="147">
        <f>(F41-H41)/H41</f>
        <v>-5.6603773584905662E-2</v>
      </c>
    </row>
    <row r="42" spans="1:9" ht="16.5">
      <c r="A42" s="35"/>
      <c r="B42" s="157" t="s">
        <v>36</v>
      </c>
      <c r="C42" s="142" t="s">
        <v>153</v>
      </c>
      <c r="D42" s="138" t="s">
        <v>161</v>
      </c>
      <c r="E42" s="170">
        <v>782578.5</v>
      </c>
      <c r="F42" s="170">
        <v>1011457.2</v>
      </c>
      <c r="G42" s="147">
        <f>(F42-E42)/E42</f>
        <v>0.29246740103388985</v>
      </c>
      <c r="H42" s="170">
        <v>1028500.2</v>
      </c>
      <c r="I42" s="147">
        <f>(F42-H42)/H42</f>
        <v>-1.6570730856445143E-2</v>
      </c>
    </row>
    <row r="43" spans="1:9" ht="16.5">
      <c r="A43" s="35"/>
      <c r="B43" s="155" t="s">
        <v>31</v>
      </c>
      <c r="C43" s="142" t="s">
        <v>105</v>
      </c>
      <c r="D43" s="138" t="s">
        <v>161</v>
      </c>
      <c r="E43" s="163">
        <v>1440285.9553571427</v>
      </c>
      <c r="F43" s="163">
        <v>1870019.65</v>
      </c>
      <c r="G43" s="147">
        <f>(F43-E43)/E43</f>
        <v>0.29836692709837442</v>
      </c>
      <c r="H43" s="163">
        <v>1876137.75</v>
      </c>
      <c r="I43" s="147">
        <f>(F43-H43)/H43</f>
        <v>-3.2610078870808357E-3</v>
      </c>
    </row>
    <row r="44" spans="1:9" ht="16.5">
      <c r="A44" s="35"/>
      <c r="B44" s="155" t="s">
        <v>33</v>
      </c>
      <c r="C44" s="142" t="s">
        <v>107</v>
      </c>
      <c r="D44" s="138" t="s">
        <v>161</v>
      </c>
      <c r="E44" s="163">
        <v>652405.07499999995</v>
      </c>
      <c r="F44" s="163">
        <v>629544.5</v>
      </c>
      <c r="G44" s="147">
        <f>(F44-E44)/E44</f>
        <v>-3.5040461633441392E-2</v>
      </c>
      <c r="H44" s="163">
        <v>629544.5</v>
      </c>
      <c r="I44" s="147">
        <f>(F44-H44)/H44</f>
        <v>0</v>
      </c>
    </row>
    <row r="45" spans="1:9" ht="16.5" customHeight="1" thickBot="1">
      <c r="A45" s="36"/>
      <c r="B45" s="155" t="s">
        <v>32</v>
      </c>
      <c r="C45" s="142" t="s">
        <v>106</v>
      </c>
      <c r="D45" s="138" t="s">
        <v>161</v>
      </c>
      <c r="E45" s="166">
        <v>985607.35416666674</v>
      </c>
      <c r="F45" s="166">
        <v>1102290.1888888888</v>
      </c>
      <c r="G45" s="153">
        <f>(F45-E45)/E45</f>
        <v>0.11838673304226476</v>
      </c>
      <c r="H45" s="166">
        <v>1030505.8555555556</v>
      </c>
      <c r="I45" s="153">
        <f>(F45-H45)/H45</f>
        <v>6.9659316292417992E-2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4364826.3488095244</v>
      </c>
      <c r="F46" s="77">
        <f>SUM(F40:F45)</f>
        <v>5188886.5388888884</v>
      </c>
      <c r="G46" s="96">
        <f t="shared" ref="G46" si="4">(F46-E46)/E46</f>
        <v>0.18879564138997662</v>
      </c>
      <c r="H46" s="95">
        <f>SUM(H40:H45)</f>
        <v>5185113.305555556</v>
      </c>
      <c r="I46" s="97">
        <f t="shared" ref="I46" si="5">(F46-H46)/H46</f>
        <v>7.2770508781161208E-4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46</v>
      </c>
      <c r="C48" s="142" t="s">
        <v>111</v>
      </c>
      <c r="D48" s="146" t="s">
        <v>110</v>
      </c>
      <c r="E48" s="160">
        <v>319202.13750000007</v>
      </c>
      <c r="F48" s="160">
        <v>318255.59999999998</v>
      </c>
      <c r="G48" s="147">
        <f>(F48-E48)/E48</f>
        <v>-2.9653231880381534E-3</v>
      </c>
      <c r="H48" s="160">
        <v>318526.59999999998</v>
      </c>
      <c r="I48" s="147">
        <f>(F48-H48)/H48</f>
        <v>-8.5079236710529046E-4</v>
      </c>
    </row>
    <row r="49" spans="1:9" ht="16.5">
      <c r="A49" s="35"/>
      <c r="B49" s="155" t="s">
        <v>45</v>
      </c>
      <c r="C49" s="142" t="s">
        <v>109</v>
      </c>
      <c r="D49" s="140" t="s">
        <v>108</v>
      </c>
      <c r="E49" s="163">
        <v>431601.80208333331</v>
      </c>
      <c r="F49" s="163">
        <v>377412.75</v>
      </c>
      <c r="G49" s="147">
        <f>(F49-E49)/E49</f>
        <v>-0.12555334992060699</v>
      </c>
      <c r="H49" s="163">
        <v>377412.75</v>
      </c>
      <c r="I49" s="147">
        <f>(F49-H49)/H49</f>
        <v>0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980295.19642857136</v>
      </c>
      <c r="F50" s="163">
        <v>990544.28571428568</v>
      </c>
      <c r="G50" s="147">
        <f>(F50-E50)/E50</f>
        <v>1.0455105077586813E-2</v>
      </c>
      <c r="H50" s="163">
        <v>990544.28571428568</v>
      </c>
      <c r="I50" s="147">
        <f>(F50-H50)/H50</f>
        <v>0</v>
      </c>
    </row>
    <row r="51" spans="1:9" ht="16.5">
      <c r="A51" s="35"/>
      <c r="B51" s="155" t="s">
        <v>49</v>
      </c>
      <c r="C51" s="142" t="s">
        <v>158</v>
      </c>
      <c r="D51" s="138" t="s">
        <v>199</v>
      </c>
      <c r="E51" s="163">
        <v>140789.75</v>
      </c>
      <c r="F51" s="163">
        <v>151593</v>
      </c>
      <c r="G51" s="147">
        <f>(F51-E51)/E51</f>
        <v>7.6733213888084892E-2</v>
      </c>
      <c r="H51" s="163">
        <v>151593</v>
      </c>
      <c r="I51" s="147">
        <f>(F51-H51)/H51</f>
        <v>0</v>
      </c>
    </row>
    <row r="52" spans="1:9" ht="16.5">
      <c r="A52" s="35"/>
      <c r="B52" s="155" t="s">
        <v>50</v>
      </c>
      <c r="C52" s="142" t="s">
        <v>159</v>
      </c>
      <c r="D52" s="140" t="s">
        <v>112</v>
      </c>
      <c r="E52" s="163">
        <v>1788567.875</v>
      </c>
      <c r="F52" s="163">
        <v>1759465.5</v>
      </c>
      <c r="G52" s="147">
        <f>(F52-E52)/E52</f>
        <v>-1.6271328254735651E-2</v>
      </c>
      <c r="H52" s="163">
        <v>1759465.5</v>
      </c>
      <c r="I52" s="147">
        <f>(F52-H52)/H52</f>
        <v>0</v>
      </c>
    </row>
    <row r="53" spans="1:9" ht="16.5" customHeight="1" thickBot="1">
      <c r="A53" s="36"/>
      <c r="B53" s="155" t="s">
        <v>48</v>
      </c>
      <c r="C53" s="142" t="s">
        <v>157</v>
      </c>
      <c r="D53" s="139" t="s">
        <v>114</v>
      </c>
      <c r="E53" s="166">
        <v>1287541.1009375001</v>
      </c>
      <c r="F53" s="166">
        <v>1272431.875</v>
      </c>
      <c r="G53" s="153">
        <f>(F53-E53)/E53</f>
        <v>-1.1734946501124209E-2</v>
      </c>
      <c r="H53" s="166">
        <v>1272394.5</v>
      </c>
      <c r="I53" s="153">
        <f>(F53-H53)/H53</f>
        <v>2.9373751615556338E-5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4947997.8619494047</v>
      </c>
      <c r="F54" s="77">
        <f>SUM(F48:F53)</f>
        <v>4869703.0107142851</v>
      </c>
      <c r="G54" s="96">
        <f t="shared" ref="G54" si="6">(F54-E54)/E54</f>
        <v>-1.5823541848555518E-2</v>
      </c>
      <c r="H54" s="77">
        <f>SUM(H48:H53)</f>
        <v>4869936.6357142851</v>
      </c>
      <c r="I54" s="97">
        <f t="shared" ref="I54" si="7">(F54-H54)/H54</f>
        <v>-4.7972903443277282E-5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41</v>
      </c>
      <c r="C56" s="145" t="s">
        <v>118</v>
      </c>
      <c r="D56" s="146" t="s">
        <v>114</v>
      </c>
      <c r="E56" s="160">
        <v>189039.5</v>
      </c>
      <c r="F56" s="124">
        <v>169981.5</v>
      </c>
      <c r="G56" s="148">
        <f>(F56-E56)/E56</f>
        <v>-0.10081490905339889</v>
      </c>
      <c r="H56" s="124">
        <v>185499.6</v>
      </c>
      <c r="I56" s="148">
        <f>(F56-H56)/H56</f>
        <v>-8.3655705996131563E-2</v>
      </c>
    </row>
    <row r="57" spans="1:9" ht="16.5">
      <c r="A57" s="102"/>
      <c r="B57" s="177" t="s">
        <v>40</v>
      </c>
      <c r="C57" s="142" t="s">
        <v>117</v>
      </c>
      <c r="D57" s="138" t="s">
        <v>114</v>
      </c>
      <c r="E57" s="163">
        <v>138999.79999999999</v>
      </c>
      <c r="F57" s="174">
        <v>139035</v>
      </c>
      <c r="G57" s="147">
        <f>(F57-E57)/E57</f>
        <v>2.5323777444292468E-4</v>
      </c>
      <c r="H57" s="174">
        <v>144417</v>
      </c>
      <c r="I57" s="147">
        <f>(F57-H57)/H57</f>
        <v>-3.7267080745341616E-2</v>
      </c>
    </row>
    <row r="58" spans="1:9" ht="16.5">
      <c r="A58" s="102"/>
      <c r="B58" s="177" t="s">
        <v>43</v>
      </c>
      <c r="C58" s="142" t="s">
        <v>119</v>
      </c>
      <c r="D58" s="138" t="s">
        <v>114</v>
      </c>
      <c r="E58" s="163">
        <v>100307.89285714286</v>
      </c>
      <c r="F58" s="163">
        <v>168337</v>
      </c>
      <c r="G58" s="147">
        <f>(F58-E58)/E58</f>
        <v>0.67820293304080548</v>
      </c>
      <c r="H58" s="163">
        <v>169533</v>
      </c>
      <c r="I58" s="147">
        <f>(F58-H58)/H58</f>
        <v>-7.0546737213403876E-3</v>
      </c>
    </row>
    <row r="59" spans="1:9" ht="16.5">
      <c r="A59" s="102"/>
      <c r="B59" s="177" t="s">
        <v>39</v>
      </c>
      <c r="C59" s="142" t="s">
        <v>116</v>
      </c>
      <c r="D59" s="138" t="s">
        <v>114</v>
      </c>
      <c r="E59" s="163">
        <v>192247.75</v>
      </c>
      <c r="F59" s="174">
        <v>207793</v>
      </c>
      <c r="G59" s="147">
        <f>(F59-E59)/E59</f>
        <v>8.0860504219165116E-2</v>
      </c>
      <c r="H59" s="174">
        <v>207793</v>
      </c>
      <c r="I59" s="147">
        <f>(F59-H59)/H59</f>
        <v>0</v>
      </c>
    </row>
    <row r="60" spans="1:9" s="118" customFormat="1" ht="16.5">
      <c r="A60" s="128"/>
      <c r="B60" s="177" t="s">
        <v>42</v>
      </c>
      <c r="C60" s="142" t="s">
        <v>198</v>
      </c>
      <c r="D60" s="138" t="s">
        <v>114</v>
      </c>
      <c r="E60" s="163">
        <v>98644.546875</v>
      </c>
      <c r="F60" s="179">
        <v>107644.375</v>
      </c>
      <c r="G60" s="147">
        <f>(F60-E60)/E60</f>
        <v>9.1234927931742302E-2</v>
      </c>
      <c r="H60" s="179">
        <v>107644.375</v>
      </c>
      <c r="I60" s="147">
        <f>(F60-H60)/H60</f>
        <v>0</v>
      </c>
    </row>
    <row r="61" spans="1:9" s="118" customFormat="1" ht="17.25" thickBot="1">
      <c r="A61" s="128"/>
      <c r="B61" s="178" t="s">
        <v>54</v>
      </c>
      <c r="C61" s="143" t="s">
        <v>121</v>
      </c>
      <c r="D61" s="139" t="s">
        <v>120</v>
      </c>
      <c r="E61" s="166">
        <v>194866.70416666666</v>
      </c>
      <c r="F61" s="175">
        <v>179364.12</v>
      </c>
      <c r="G61" s="152">
        <f>(F61-E61)/E61</f>
        <v>-7.9554812778110787E-2</v>
      </c>
      <c r="H61" s="175">
        <v>179071.1</v>
      </c>
      <c r="I61" s="152">
        <f>(F61-H61)/H61</f>
        <v>1.6363332776756802E-3</v>
      </c>
    </row>
    <row r="62" spans="1:9" s="118" customFormat="1" ht="16.5">
      <c r="A62" s="128"/>
      <c r="B62" s="88" t="s">
        <v>38</v>
      </c>
      <c r="C62" s="141" t="s">
        <v>115</v>
      </c>
      <c r="D62" s="138" t="s">
        <v>114</v>
      </c>
      <c r="E62" s="160">
        <v>143480</v>
      </c>
      <c r="F62" s="173">
        <v>160862</v>
      </c>
      <c r="G62" s="147">
        <f>(F62-E62)/E62</f>
        <v>0.1211458042932813</v>
      </c>
      <c r="H62" s="173">
        <v>157646.5</v>
      </c>
      <c r="I62" s="147">
        <f>(F62-H62)/H62</f>
        <v>2.0396900660655328E-2</v>
      </c>
    </row>
    <row r="63" spans="1:9" s="118" customFormat="1" ht="16.5">
      <c r="A63" s="128"/>
      <c r="B63" s="177" t="s">
        <v>55</v>
      </c>
      <c r="C63" s="142" t="s">
        <v>122</v>
      </c>
      <c r="D63" s="140" t="s">
        <v>120</v>
      </c>
      <c r="E63" s="163">
        <v>183849.72361111111</v>
      </c>
      <c r="F63" s="174">
        <v>203234.57142857142</v>
      </c>
      <c r="G63" s="147">
        <f>(F63-E63)/E63</f>
        <v>0.10543854750885667</v>
      </c>
      <c r="H63" s="174">
        <v>197676.375</v>
      </c>
      <c r="I63" s="147">
        <f>(F63-H63)/H63</f>
        <v>2.811765659184827E-2</v>
      </c>
    </row>
    <row r="64" spans="1:9" ht="16.5" customHeight="1" thickBot="1">
      <c r="A64" s="103"/>
      <c r="B64" s="178" t="s">
        <v>56</v>
      </c>
      <c r="C64" s="143" t="s">
        <v>123</v>
      </c>
      <c r="D64" s="139" t="s">
        <v>120</v>
      </c>
      <c r="E64" s="166">
        <v>1029469</v>
      </c>
      <c r="F64" s="175">
        <v>1321281</v>
      </c>
      <c r="G64" s="152">
        <f>(F64-E64)/E64</f>
        <v>0.28345875397899306</v>
      </c>
      <c r="H64" s="175">
        <v>1234571</v>
      </c>
      <c r="I64" s="152">
        <f>(F64-H64)/H64</f>
        <v>7.0234923710341485E-2</v>
      </c>
    </row>
    <row r="65" spans="1:9" ht="15.75" customHeight="1" thickBot="1">
      <c r="A65" s="216" t="s">
        <v>192</v>
      </c>
      <c r="B65" s="228"/>
      <c r="C65" s="228"/>
      <c r="D65" s="229"/>
      <c r="E65" s="92">
        <f>SUM(E56:E64)</f>
        <v>2270904.9175099204</v>
      </c>
      <c r="F65" s="92">
        <f>SUM(F56:F64)</f>
        <v>2657532.5664285715</v>
      </c>
      <c r="G65" s="94">
        <f t="shared" ref="G65" si="8">(F65-E65)/E65</f>
        <v>0.1702526803027023</v>
      </c>
      <c r="H65" s="92">
        <f>SUM(H56:H64)</f>
        <v>2583851.9500000002</v>
      </c>
      <c r="I65" s="131">
        <f t="shared" ref="I65" si="9">(F65-H65)/H65</f>
        <v>2.851580425440834E-2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63</v>
      </c>
      <c r="C67" s="142" t="s">
        <v>132</v>
      </c>
      <c r="D67" s="146" t="s">
        <v>126</v>
      </c>
      <c r="E67" s="160">
        <v>303779.609375</v>
      </c>
      <c r="F67" s="168">
        <v>281458.66666666669</v>
      </c>
      <c r="G67" s="147">
        <f>(F67-E67)/E67</f>
        <v>-7.3477422511197196E-2</v>
      </c>
      <c r="H67" s="168">
        <v>303410.25</v>
      </c>
      <c r="I67" s="147">
        <f>(F67-H67)/H67</f>
        <v>-7.2349511373901554E-2</v>
      </c>
    </row>
    <row r="68" spans="1:9" ht="16.5">
      <c r="A68" s="35"/>
      <c r="B68" s="155" t="s">
        <v>60</v>
      </c>
      <c r="C68" s="142" t="s">
        <v>129</v>
      </c>
      <c r="D68" s="140" t="s">
        <v>206</v>
      </c>
      <c r="E68" s="163">
        <v>2829901.208333333</v>
      </c>
      <c r="F68" s="162">
        <v>3113636.5</v>
      </c>
      <c r="G68" s="147">
        <f>(F68-E68)/E68</f>
        <v>0.10026332044070632</v>
      </c>
      <c r="H68" s="162">
        <v>3113636.5</v>
      </c>
      <c r="I68" s="147">
        <f>(F68-H68)/H68</f>
        <v>0</v>
      </c>
    </row>
    <row r="69" spans="1:9" ht="16.5">
      <c r="A69" s="35"/>
      <c r="B69" s="155" t="s">
        <v>62</v>
      </c>
      <c r="C69" s="142" t="s">
        <v>131</v>
      </c>
      <c r="D69" s="140" t="s">
        <v>125</v>
      </c>
      <c r="E69" s="163">
        <v>599455.62916666665</v>
      </c>
      <c r="F69" s="162">
        <v>606073</v>
      </c>
      <c r="G69" s="147">
        <f>(F69-E69)/E69</f>
        <v>1.1038966874883614E-2</v>
      </c>
      <c r="H69" s="162">
        <v>606073</v>
      </c>
      <c r="I69" s="147">
        <f>(F69-H69)/H69</f>
        <v>0</v>
      </c>
    </row>
    <row r="70" spans="1:9" ht="16.5">
      <c r="A70" s="35"/>
      <c r="B70" s="155" t="s">
        <v>64</v>
      </c>
      <c r="C70" s="142" t="s">
        <v>133</v>
      </c>
      <c r="D70" s="140" t="s">
        <v>127</v>
      </c>
      <c r="E70" s="163">
        <v>225153.10714285716</v>
      </c>
      <c r="F70" s="162">
        <v>221665.125</v>
      </c>
      <c r="G70" s="147">
        <f>(F70-E70)/E70</f>
        <v>-1.5491601191379843E-2</v>
      </c>
      <c r="H70" s="162">
        <v>221665.125</v>
      </c>
      <c r="I70" s="147">
        <f>(F70-H70)/H70</f>
        <v>0</v>
      </c>
    </row>
    <row r="71" spans="1:9" ht="16.5">
      <c r="A71" s="35"/>
      <c r="B71" s="155" t="s">
        <v>61</v>
      </c>
      <c r="C71" s="142" t="s">
        <v>130</v>
      </c>
      <c r="D71" s="140" t="s">
        <v>207</v>
      </c>
      <c r="E71" s="163">
        <v>950907.921875</v>
      </c>
      <c r="F71" s="162">
        <v>818263.33333333337</v>
      </c>
      <c r="G71" s="147">
        <f>(F71-E71)/E71</f>
        <v>-0.13949256861812451</v>
      </c>
      <c r="H71" s="162">
        <v>806502.66666666663</v>
      </c>
      <c r="I71" s="147">
        <f>(F71-H71)/H71</f>
        <v>1.4582303509639247E-2</v>
      </c>
    </row>
    <row r="72" spans="1:9" ht="16.5" customHeight="1" thickBot="1">
      <c r="A72" s="35"/>
      <c r="B72" s="155" t="s">
        <v>59</v>
      </c>
      <c r="C72" s="142" t="s">
        <v>128</v>
      </c>
      <c r="D72" s="139" t="s">
        <v>124</v>
      </c>
      <c r="E72" s="166">
        <v>392981.93055555556</v>
      </c>
      <c r="F72" s="171">
        <v>461157.66666666669</v>
      </c>
      <c r="G72" s="153">
        <f>(F72-E72)/E72</f>
        <v>0.17348313194637627</v>
      </c>
      <c r="H72" s="171">
        <v>451191</v>
      </c>
      <c r="I72" s="153">
        <f>(F72-H72)/H72</f>
        <v>2.2089684117517161E-2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5302179.4064484127</v>
      </c>
      <c r="F73" s="77">
        <f>SUM(F67:F72)</f>
        <v>5502254.291666666</v>
      </c>
      <c r="G73" s="96">
        <f t="shared" ref="G73" si="10">(F73-E73)/E73</f>
        <v>3.7734461601756815E-2</v>
      </c>
      <c r="H73" s="77">
        <f>SUM(H67:H72)</f>
        <v>5502478.541666667</v>
      </c>
      <c r="I73" s="97">
        <f t="shared" ref="I73" si="11">(F73-H73)/H73</f>
        <v>-4.0754361566852633E-5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67</v>
      </c>
      <c r="C75" s="144" t="s">
        <v>139</v>
      </c>
      <c r="D75" s="146" t="s">
        <v>135</v>
      </c>
      <c r="E75" s="160">
        <v>197448.49107142858</v>
      </c>
      <c r="F75" s="160">
        <v>198348.5</v>
      </c>
      <c r="G75" s="147">
        <f>(F75-E75)/E75</f>
        <v>4.558196032229159E-3</v>
      </c>
      <c r="H75" s="160">
        <v>205541.14285714287</v>
      </c>
      <c r="I75" s="147">
        <f>(F75-H75)/H75</f>
        <v>-3.4993689132797941E-2</v>
      </c>
    </row>
    <row r="76" spans="1:9" ht="16.5">
      <c r="A76" s="35"/>
      <c r="B76" s="155" t="s">
        <v>68</v>
      </c>
      <c r="C76" s="142" t="s">
        <v>138</v>
      </c>
      <c r="D76" s="140" t="s">
        <v>134</v>
      </c>
      <c r="E76" s="163">
        <v>300687.03125</v>
      </c>
      <c r="F76" s="163">
        <v>310182.3</v>
      </c>
      <c r="G76" s="147">
        <f>(F76-E76)/E76</f>
        <v>3.1578577601191399E-2</v>
      </c>
      <c r="H76" s="163">
        <v>310182.3</v>
      </c>
      <c r="I76" s="147">
        <f>(F76-H76)/H76</f>
        <v>0</v>
      </c>
    </row>
    <row r="77" spans="1:9" ht="16.5">
      <c r="A77" s="35"/>
      <c r="B77" s="155" t="s">
        <v>69</v>
      </c>
      <c r="C77" s="142" t="s">
        <v>140</v>
      </c>
      <c r="D77" s="140" t="s">
        <v>136</v>
      </c>
      <c r="E77" s="163">
        <v>80148.421875</v>
      </c>
      <c r="F77" s="163">
        <v>98670</v>
      </c>
      <c r="G77" s="147">
        <f>(F77-E77)/E77</f>
        <v>0.23109098958787203</v>
      </c>
      <c r="H77" s="163">
        <v>98670</v>
      </c>
      <c r="I77" s="147">
        <f>(F77-H77)/H77</f>
        <v>0</v>
      </c>
    </row>
    <row r="78" spans="1:9" ht="16.5">
      <c r="A78" s="35"/>
      <c r="B78" s="155" t="s">
        <v>70</v>
      </c>
      <c r="C78" s="142" t="s">
        <v>141</v>
      </c>
      <c r="D78" s="140" t="s">
        <v>137</v>
      </c>
      <c r="E78" s="163">
        <v>132404.95000000001</v>
      </c>
      <c r="F78" s="163">
        <v>148005</v>
      </c>
      <c r="G78" s="147">
        <f>(F78-E78)/E78</f>
        <v>0.11782074612769376</v>
      </c>
      <c r="H78" s="163">
        <v>148005</v>
      </c>
      <c r="I78" s="147">
        <f>(F78-H78)/H78</f>
        <v>0</v>
      </c>
    </row>
    <row r="79" spans="1:9" ht="16.5" customHeight="1" thickBot="1">
      <c r="A79" s="36"/>
      <c r="B79" s="155" t="s">
        <v>71</v>
      </c>
      <c r="C79" s="142" t="s">
        <v>200</v>
      </c>
      <c r="D79" s="139" t="s">
        <v>134</v>
      </c>
      <c r="E79" s="166">
        <v>118921.12152777778</v>
      </c>
      <c r="F79" s="166">
        <v>133550.77777777778</v>
      </c>
      <c r="G79" s="147">
        <f>(F79-E79)/E79</f>
        <v>0.12301983080930483</v>
      </c>
      <c r="H79" s="166">
        <v>128168.77777777778</v>
      </c>
      <c r="I79" s="147">
        <f>(F79-H79)/H79</f>
        <v>4.1991505991665505E-2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829610.01572420634</v>
      </c>
      <c r="F80" s="77">
        <f>SUM(F75:F79)</f>
        <v>888756.5777777778</v>
      </c>
      <c r="G80" s="96">
        <f t="shared" ref="G80" si="12">(F80-E80)/E80</f>
        <v>7.1294416572272923E-2</v>
      </c>
      <c r="H80" s="77">
        <f>SUM(H75:H79)</f>
        <v>890567.22063492064</v>
      </c>
      <c r="I80" s="97">
        <f t="shared" ref="I80" si="13">(F80-H80)/H80</f>
        <v>-2.0331344060159338E-3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79</v>
      </c>
      <c r="C82" s="142" t="s">
        <v>155</v>
      </c>
      <c r="D82" s="146" t="s">
        <v>156</v>
      </c>
      <c r="E82" s="160">
        <v>578403.75</v>
      </c>
      <c r="F82" s="160">
        <v>534387.75</v>
      </c>
      <c r="G82" s="148">
        <f>(F82-E82)/E82</f>
        <v>-7.6099091681200201E-2</v>
      </c>
      <c r="H82" s="160">
        <v>576472</v>
      </c>
      <c r="I82" s="148">
        <f>(F82-H82)/H82</f>
        <v>-7.3003112033195025E-2</v>
      </c>
    </row>
    <row r="83" spans="1:11" ht="16.5">
      <c r="A83" s="35"/>
      <c r="B83" s="155" t="s">
        <v>74</v>
      </c>
      <c r="C83" s="142" t="s">
        <v>144</v>
      </c>
      <c r="D83" s="138" t="s">
        <v>142</v>
      </c>
      <c r="E83" s="163">
        <v>71613.357142857145</v>
      </c>
      <c r="F83" s="163">
        <v>64583.875</v>
      </c>
      <c r="G83" s="147">
        <f>(F83-E83)/E83</f>
        <v>-9.8158813150379998E-2</v>
      </c>
      <c r="H83" s="163">
        <v>69581.571428571435</v>
      </c>
      <c r="I83" s="147">
        <f>(F83-H83)/H83</f>
        <v>-7.1825000872562814E-2</v>
      </c>
    </row>
    <row r="84" spans="1:11" ht="16.5">
      <c r="A84" s="35"/>
      <c r="B84" s="155" t="s">
        <v>76</v>
      </c>
      <c r="C84" s="142" t="s">
        <v>143</v>
      </c>
      <c r="D84" s="140" t="s">
        <v>161</v>
      </c>
      <c r="E84" s="163">
        <v>114417.8125</v>
      </c>
      <c r="F84" s="154">
        <v>90151.625</v>
      </c>
      <c r="G84" s="147">
        <f>(F84-E84)/E84</f>
        <v>-0.21208400134375929</v>
      </c>
      <c r="H84" s="154">
        <v>90151.625</v>
      </c>
      <c r="I84" s="147">
        <f>(F84-H84)/H84</f>
        <v>0</v>
      </c>
    </row>
    <row r="85" spans="1:11" ht="16.5">
      <c r="A85" s="35"/>
      <c r="B85" s="155" t="s">
        <v>75</v>
      </c>
      <c r="C85" s="142" t="s">
        <v>148</v>
      </c>
      <c r="D85" s="140" t="s">
        <v>145</v>
      </c>
      <c r="E85" s="163">
        <v>48612.3125</v>
      </c>
      <c r="F85" s="163">
        <v>52923</v>
      </c>
      <c r="G85" s="147">
        <f>(F85-E85)/E85</f>
        <v>8.8674808465447924E-2</v>
      </c>
      <c r="H85" s="163">
        <v>52923</v>
      </c>
      <c r="I85" s="147">
        <f>(F85-H85)/H85</f>
        <v>0</v>
      </c>
    </row>
    <row r="86" spans="1:11" ht="16.5">
      <c r="A86" s="35"/>
      <c r="B86" s="155" t="s">
        <v>77</v>
      </c>
      <c r="C86" s="142" t="s">
        <v>146</v>
      </c>
      <c r="D86" s="151" t="s">
        <v>162</v>
      </c>
      <c r="E86" s="172">
        <v>95779.180555555547</v>
      </c>
      <c r="F86" s="172">
        <v>97071.444444444438</v>
      </c>
      <c r="G86" s="147">
        <f>(F86-E86)/E86</f>
        <v>1.3492116777291998E-2</v>
      </c>
      <c r="H86" s="172">
        <v>97071.444444444438</v>
      </c>
      <c r="I86" s="147">
        <f>(F86-H86)/H86</f>
        <v>0</v>
      </c>
    </row>
    <row r="87" spans="1:11" ht="16.5">
      <c r="A87" s="35"/>
      <c r="B87" s="155" t="s">
        <v>78</v>
      </c>
      <c r="C87" s="142" t="s">
        <v>149</v>
      </c>
      <c r="D87" s="151" t="s">
        <v>147</v>
      </c>
      <c r="E87" s="172">
        <v>132920.26388888891</v>
      </c>
      <c r="F87" s="172">
        <v>141128</v>
      </c>
      <c r="G87" s="147">
        <f>(F87-E87)/E87</f>
        <v>6.174932151783967E-2</v>
      </c>
      <c r="H87" s="172">
        <v>141128</v>
      </c>
      <c r="I87" s="147">
        <f>(F87-H87)/H87</f>
        <v>0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172987.80277777778</v>
      </c>
      <c r="F88" s="166">
        <v>260229.66666666666</v>
      </c>
      <c r="G88" s="149">
        <f>(F88-E88)/E88</f>
        <v>0.50432378750402906</v>
      </c>
      <c r="H88" s="166">
        <v>260229.66666666666</v>
      </c>
      <c r="I88" s="149">
        <f>(F88-H88)/H88</f>
        <v>0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1214734.4793650792</v>
      </c>
      <c r="F89" s="77">
        <f>SUM(F82:F88)</f>
        <v>1240475.3611111112</v>
      </c>
      <c r="G89" s="104">
        <f t="shared" ref="G89:G90" si="14">(F89-E89)/E89</f>
        <v>2.1190541787771067E-2</v>
      </c>
      <c r="H89" s="77">
        <f>SUM(H82:H88)</f>
        <v>1287557.3075396826</v>
      </c>
      <c r="I89" s="97">
        <f t="shared" ref="I89:I90" si="15">(F89-H89)/H89</f>
        <v>-3.6566874462883113E-2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20579283.646870039</v>
      </c>
      <c r="F90" s="92">
        <f>SUM(F31,F38,F46,F54,F65,F73,F80,F89)</f>
        <v>22237010.877539683</v>
      </c>
      <c r="G90" s="94">
        <f t="shared" si="14"/>
        <v>8.0553203848850785E-2</v>
      </c>
      <c r="H90" s="92">
        <f>SUM(H31,H38,H46,H54,H65,H73,H80,H89)</f>
        <v>22215860.607936509</v>
      </c>
      <c r="I90" s="105">
        <f t="shared" si="15"/>
        <v>9.5203467362494829E-4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8" zoomScaleNormal="100" workbookViewId="0">
      <selection activeCell="G36" sqref="G36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194" bestFit="1" customWidth="1"/>
    <col min="12" max="12" width="9.140625" style="19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193"/>
      <c r="F9" s="193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5"/>
    </row>
    <row r="16" spans="1:12" ht="18">
      <c r="A16" s="81"/>
      <c r="B16" s="184" t="s">
        <v>4</v>
      </c>
      <c r="C16" s="141" t="s">
        <v>163</v>
      </c>
      <c r="D16" s="196">
        <v>65000</v>
      </c>
      <c r="E16" s="196">
        <v>85000</v>
      </c>
      <c r="F16" s="196">
        <v>92500</v>
      </c>
      <c r="G16" s="134">
        <v>82500</v>
      </c>
      <c r="H16" s="134">
        <v>100000</v>
      </c>
      <c r="I16" s="134">
        <f>AVERAGE(D16:H16)</f>
        <v>85000</v>
      </c>
      <c r="K16" s="195"/>
      <c r="L16" s="197"/>
    </row>
    <row r="17" spans="1:16" ht="18">
      <c r="A17" s="82"/>
      <c r="B17" s="185" t="s">
        <v>5</v>
      </c>
      <c r="C17" s="142" t="s">
        <v>164</v>
      </c>
      <c r="D17" s="180">
        <v>180000</v>
      </c>
      <c r="E17" s="180">
        <v>120000</v>
      </c>
      <c r="F17" s="180">
        <v>145000</v>
      </c>
      <c r="G17" s="198">
        <v>117500</v>
      </c>
      <c r="H17" s="198">
        <v>125000</v>
      </c>
      <c r="I17" s="134">
        <f t="shared" ref="I17:I40" si="0">AVERAGE(D17:H17)</f>
        <v>137500</v>
      </c>
      <c r="K17" s="195"/>
      <c r="L17" s="197"/>
    </row>
    <row r="18" spans="1:16" ht="18">
      <c r="A18" s="82"/>
      <c r="B18" s="185" t="s">
        <v>6</v>
      </c>
      <c r="C18" s="142" t="s">
        <v>165</v>
      </c>
      <c r="D18" s="180">
        <v>70000</v>
      </c>
      <c r="E18" s="180">
        <v>120000</v>
      </c>
      <c r="F18" s="180">
        <v>80000</v>
      </c>
      <c r="G18" s="198">
        <v>92500</v>
      </c>
      <c r="H18" s="198">
        <v>166666</v>
      </c>
      <c r="I18" s="134">
        <f t="shared" si="0"/>
        <v>105833.2</v>
      </c>
      <c r="K18" s="195"/>
      <c r="L18" s="197"/>
    </row>
    <row r="19" spans="1:16" ht="18">
      <c r="A19" s="82"/>
      <c r="B19" s="185" t="s">
        <v>7</v>
      </c>
      <c r="C19" s="142" t="s">
        <v>166</v>
      </c>
      <c r="D19" s="180">
        <v>40000</v>
      </c>
      <c r="E19" s="180">
        <v>40000</v>
      </c>
      <c r="F19" s="180">
        <v>30000</v>
      </c>
      <c r="G19" s="198">
        <v>27500</v>
      </c>
      <c r="H19" s="198">
        <v>46666</v>
      </c>
      <c r="I19" s="134">
        <f t="shared" si="0"/>
        <v>36833.199999999997</v>
      </c>
      <c r="K19" s="195"/>
      <c r="L19" s="197"/>
      <c r="P19" s="194"/>
    </row>
    <row r="20" spans="1:16" ht="18">
      <c r="A20" s="82"/>
      <c r="B20" s="185" t="s">
        <v>8</v>
      </c>
      <c r="C20" s="142" t="s">
        <v>167</v>
      </c>
      <c r="D20" s="180">
        <v>280000</v>
      </c>
      <c r="E20" s="180">
        <v>300000</v>
      </c>
      <c r="F20" s="180">
        <v>300000</v>
      </c>
      <c r="G20" s="198">
        <v>260000</v>
      </c>
      <c r="H20" s="198">
        <v>300000</v>
      </c>
      <c r="I20" s="134">
        <f t="shared" si="0"/>
        <v>288000</v>
      </c>
      <c r="K20" s="195"/>
      <c r="L20" s="197"/>
    </row>
    <row r="21" spans="1:16" ht="18.75" customHeight="1">
      <c r="A21" s="82"/>
      <c r="B21" s="185" t="s">
        <v>9</v>
      </c>
      <c r="C21" s="142" t="s">
        <v>168</v>
      </c>
      <c r="D21" s="180">
        <v>60000</v>
      </c>
      <c r="E21" s="180">
        <v>110000</v>
      </c>
      <c r="F21" s="180">
        <v>110000</v>
      </c>
      <c r="G21" s="198">
        <v>110000</v>
      </c>
      <c r="H21" s="198">
        <v>100000</v>
      </c>
      <c r="I21" s="134">
        <f t="shared" si="0"/>
        <v>98000</v>
      </c>
      <c r="K21" s="195"/>
      <c r="L21" s="197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60000</v>
      </c>
      <c r="F22" s="180">
        <v>67500</v>
      </c>
      <c r="G22" s="198">
        <v>67500</v>
      </c>
      <c r="H22" s="198">
        <v>58333</v>
      </c>
      <c r="I22" s="134">
        <f t="shared" si="0"/>
        <v>60666.6</v>
      </c>
      <c r="K22" s="195"/>
      <c r="L22" s="197"/>
    </row>
    <row r="23" spans="1:16" ht="18">
      <c r="A23" s="82"/>
      <c r="B23" s="185" t="s">
        <v>11</v>
      </c>
      <c r="C23" s="142" t="s">
        <v>170</v>
      </c>
      <c r="D23" s="180">
        <v>15000</v>
      </c>
      <c r="E23" s="180">
        <v>20000</v>
      </c>
      <c r="F23" s="180">
        <v>20000</v>
      </c>
      <c r="G23" s="198">
        <v>15000</v>
      </c>
      <c r="H23" s="198">
        <v>23333</v>
      </c>
      <c r="I23" s="134">
        <f t="shared" si="0"/>
        <v>18666.599999999999</v>
      </c>
      <c r="K23" s="195"/>
      <c r="L23" s="197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20000</v>
      </c>
      <c r="F24" s="180">
        <v>27500</v>
      </c>
      <c r="G24" s="198">
        <v>27500</v>
      </c>
      <c r="H24" s="198">
        <v>40000</v>
      </c>
      <c r="I24" s="134">
        <f t="shared" si="0"/>
        <v>27000</v>
      </c>
      <c r="K24" s="195"/>
      <c r="L24" s="197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20000</v>
      </c>
      <c r="F25" s="180">
        <v>27500</v>
      </c>
      <c r="G25" s="198">
        <v>27500</v>
      </c>
      <c r="H25" s="198">
        <v>30000</v>
      </c>
      <c r="I25" s="134">
        <f t="shared" si="0"/>
        <v>25000</v>
      </c>
      <c r="K25" s="195"/>
      <c r="L25" s="197"/>
    </row>
    <row r="26" spans="1:16" ht="18">
      <c r="A26" s="82"/>
      <c r="B26" s="185" t="s">
        <v>14</v>
      </c>
      <c r="C26" s="142" t="s">
        <v>173</v>
      </c>
      <c r="D26" s="180">
        <v>15000</v>
      </c>
      <c r="E26" s="180">
        <v>20000</v>
      </c>
      <c r="F26" s="180">
        <v>27500</v>
      </c>
      <c r="G26" s="198">
        <v>20000</v>
      </c>
      <c r="H26" s="198">
        <v>40000</v>
      </c>
      <c r="I26" s="134">
        <f t="shared" si="0"/>
        <v>24500</v>
      </c>
      <c r="K26" s="195"/>
      <c r="L26" s="197"/>
    </row>
    <row r="27" spans="1:16" ht="18">
      <c r="A27" s="82"/>
      <c r="B27" s="185" t="s">
        <v>15</v>
      </c>
      <c r="C27" s="142" t="s">
        <v>174</v>
      </c>
      <c r="D27" s="180">
        <v>50000</v>
      </c>
      <c r="E27" s="180">
        <v>65000</v>
      </c>
      <c r="F27" s="180">
        <v>50000</v>
      </c>
      <c r="G27" s="198">
        <v>50000</v>
      </c>
      <c r="H27" s="198">
        <v>75000</v>
      </c>
      <c r="I27" s="134">
        <f t="shared" si="0"/>
        <v>58000</v>
      </c>
      <c r="K27" s="195"/>
      <c r="L27" s="197"/>
    </row>
    <row r="28" spans="1:16" ht="18">
      <c r="A28" s="82"/>
      <c r="B28" s="185" t="s">
        <v>16</v>
      </c>
      <c r="C28" s="142" t="s">
        <v>175</v>
      </c>
      <c r="D28" s="180">
        <v>20000</v>
      </c>
      <c r="E28" s="180">
        <v>20000</v>
      </c>
      <c r="F28" s="180">
        <v>27500</v>
      </c>
      <c r="G28" s="198">
        <v>27500</v>
      </c>
      <c r="H28" s="198">
        <v>36666</v>
      </c>
      <c r="I28" s="134">
        <f t="shared" si="0"/>
        <v>26333.200000000001</v>
      </c>
      <c r="K28" s="195"/>
      <c r="L28" s="197"/>
    </row>
    <row r="29" spans="1:16" ht="18">
      <c r="A29" s="82"/>
      <c r="B29" s="185" t="s">
        <v>17</v>
      </c>
      <c r="C29" s="142" t="s">
        <v>176</v>
      </c>
      <c r="D29" s="180">
        <v>60000</v>
      </c>
      <c r="E29" s="180">
        <v>70000</v>
      </c>
      <c r="F29" s="180">
        <v>55000</v>
      </c>
      <c r="G29" s="198">
        <v>55000</v>
      </c>
      <c r="H29" s="198">
        <v>56666</v>
      </c>
      <c r="I29" s="134">
        <f t="shared" si="0"/>
        <v>59333.2</v>
      </c>
      <c r="K29" s="195"/>
      <c r="L29" s="197"/>
    </row>
    <row r="30" spans="1:16" ht="18">
      <c r="A30" s="82"/>
      <c r="B30" s="185" t="s">
        <v>18</v>
      </c>
      <c r="C30" s="142" t="s">
        <v>177</v>
      </c>
      <c r="D30" s="180">
        <v>105000</v>
      </c>
      <c r="E30" s="180">
        <v>125000</v>
      </c>
      <c r="F30" s="180">
        <v>100000</v>
      </c>
      <c r="G30" s="198">
        <v>50000</v>
      </c>
      <c r="H30" s="198">
        <v>75000</v>
      </c>
      <c r="I30" s="134">
        <f t="shared" si="0"/>
        <v>91000</v>
      </c>
      <c r="K30" s="195"/>
      <c r="L30" s="197"/>
    </row>
    <row r="31" spans="1:16" ht="16.5" customHeight="1" thickBot="1">
      <c r="A31" s="83"/>
      <c r="B31" s="186" t="s">
        <v>19</v>
      </c>
      <c r="C31" s="143" t="s">
        <v>178</v>
      </c>
      <c r="D31" s="181">
        <v>60000</v>
      </c>
      <c r="E31" s="181">
        <v>60000</v>
      </c>
      <c r="F31" s="181">
        <v>57500</v>
      </c>
      <c r="G31" s="136">
        <v>62500</v>
      </c>
      <c r="H31" s="136">
        <v>75000</v>
      </c>
      <c r="I31" s="134">
        <f t="shared" si="0"/>
        <v>63000</v>
      </c>
      <c r="K31" s="195"/>
      <c r="L31" s="197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9"/>
      <c r="L32" s="200"/>
    </row>
    <row r="33" spans="1:12" ht="18">
      <c r="A33" s="81"/>
      <c r="B33" s="184" t="s">
        <v>26</v>
      </c>
      <c r="C33" s="144" t="s">
        <v>179</v>
      </c>
      <c r="D33" s="196">
        <v>125000</v>
      </c>
      <c r="E33" s="196">
        <v>150000</v>
      </c>
      <c r="F33" s="196">
        <v>120000</v>
      </c>
      <c r="G33" s="134">
        <v>137500</v>
      </c>
      <c r="H33" s="134">
        <v>150000</v>
      </c>
      <c r="I33" s="134">
        <f t="shared" si="0"/>
        <v>136500</v>
      </c>
      <c r="K33" s="201"/>
      <c r="L33" s="197"/>
    </row>
    <row r="34" spans="1:12" ht="18">
      <c r="A34" s="82"/>
      <c r="B34" s="185" t="s">
        <v>27</v>
      </c>
      <c r="C34" s="142" t="s">
        <v>180</v>
      </c>
      <c r="D34" s="180">
        <v>125000</v>
      </c>
      <c r="E34" s="180">
        <v>150000</v>
      </c>
      <c r="F34" s="180">
        <v>120000</v>
      </c>
      <c r="G34" s="198">
        <v>137500</v>
      </c>
      <c r="H34" s="198">
        <v>150000</v>
      </c>
      <c r="I34" s="134">
        <f t="shared" si="0"/>
        <v>136500</v>
      </c>
      <c r="K34" s="201"/>
      <c r="L34" s="197"/>
    </row>
    <row r="35" spans="1:12" ht="18">
      <c r="A35" s="82"/>
      <c r="B35" s="184" t="s">
        <v>28</v>
      </c>
      <c r="C35" s="142" t="s">
        <v>181</v>
      </c>
      <c r="D35" s="180">
        <v>50000</v>
      </c>
      <c r="E35" s="180">
        <v>50000</v>
      </c>
      <c r="F35" s="180">
        <v>47500</v>
      </c>
      <c r="G35" s="198">
        <v>57500</v>
      </c>
      <c r="H35" s="198">
        <v>56666</v>
      </c>
      <c r="I35" s="134">
        <f t="shared" si="0"/>
        <v>52333.2</v>
      </c>
      <c r="K35" s="201"/>
      <c r="L35" s="197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45000</v>
      </c>
      <c r="F36" s="180">
        <v>57500</v>
      </c>
      <c r="G36" s="198">
        <v>55000</v>
      </c>
      <c r="H36" s="198">
        <v>50000</v>
      </c>
      <c r="I36" s="134">
        <f t="shared" si="0"/>
        <v>56500</v>
      </c>
      <c r="K36" s="201"/>
      <c r="L36" s="197"/>
    </row>
    <row r="37" spans="1:12" ht="16.5" customHeight="1" thickBot="1">
      <c r="A37" s="83"/>
      <c r="B37" s="184" t="s">
        <v>30</v>
      </c>
      <c r="C37" s="142" t="s">
        <v>183</v>
      </c>
      <c r="D37" s="180">
        <v>60000</v>
      </c>
      <c r="E37" s="180">
        <v>35000</v>
      </c>
      <c r="F37" s="180">
        <v>60000</v>
      </c>
      <c r="G37" s="198">
        <v>50000</v>
      </c>
      <c r="H37" s="198">
        <v>50000</v>
      </c>
      <c r="I37" s="134">
        <f t="shared" si="0"/>
        <v>51000</v>
      </c>
      <c r="K37" s="201"/>
      <c r="L37" s="197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9"/>
      <c r="L38" s="200"/>
    </row>
    <row r="39" spans="1:12" ht="18">
      <c r="A39" s="81"/>
      <c r="B39" s="187" t="s">
        <v>31</v>
      </c>
      <c r="C39" s="145" t="s">
        <v>217</v>
      </c>
      <c r="D39" s="159">
        <v>1973400</v>
      </c>
      <c r="E39" s="159">
        <v>2000000</v>
      </c>
      <c r="F39" s="159">
        <v>1973400</v>
      </c>
      <c r="G39" s="159">
        <v>1480050</v>
      </c>
      <c r="H39" s="159">
        <v>1593969</v>
      </c>
      <c r="I39" s="159">
        <f t="shared" si="0"/>
        <v>1804163.8</v>
      </c>
      <c r="K39" s="201"/>
      <c r="L39" s="197"/>
    </row>
    <row r="40" spans="1:12" ht="18.75" thickBot="1">
      <c r="A40" s="83"/>
      <c r="B40" s="186" t="s">
        <v>32</v>
      </c>
      <c r="C40" s="143" t="s">
        <v>185</v>
      </c>
      <c r="D40" s="181">
        <v>1076400</v>
      </c>
      <c r="E40" s="181">
        <v>1250000</v>
      </c>
      <c r="F40" s="181">
        <v>1076400</v>
      </c>
      <c r="G40" s="136">
        <v>941850</v>
      </c>
      <c r="H40" s="136">
        <v>1295268</v>
      </c>
      <c r="I40" s="136">
        <f t="shared" si="0"/>
        <v>1127983.6000000001</v>
      </c>
      <c r="K40" s="201"/>
      <c r="L40" s="197"/>
    </row>
    <row r="41" spans="1:12" ht="15.75" thickBot="1">
      <c r="C41" s="202" t="s">
        <v>230</v>
      </c>
      <c r="D41" s="202">
        <f>SUM(D16:D40)</f>
        <v>4594800</v>
      </c>
      <c r="E41" s="202">
        <f t="shared" ref="E41:H41" si="1">SUM(E16:E40)</f>
        <v>4935000</v>
      </c>
      <c r="F41" s="202">
        <f t="shared" si="1"/>
        <v>4672300</v>
      </c>
      <c r="G41" s="202">
        <f t="shared" si="1"/>
        <v>3951900</v>
      </c>
      <c r="H41" s="202">
        <f t="shared" si="1"/>
        <v>4694233</v>
      </c>
      <c r="I41" s="84"/>
    </row>
    <row r="49" spans="11:12" s="118" customFormat="1">
      <c r="K49" s="194"/>
      <c r="L49" s="194"/>
    </row>
    <row r="50" spans="11:12" s="118" customFormat="1">
      <c r="K50" s="194"/>
      <c r="L50" s="194"/>
    </row>
    <row r="51" spans="11:12" s="118" customFormat="1">
      <c r="K51" s="194"/>
      <c r="L51" s="194"/>
    </row>
    <row r="52" spans="11:12" s="118" customFormat="1">
      <c r="K52" s="194"/>
      <c r="L52" s="194"/>
    </row>
    <row r="53" spans="11:12" s="118" customFormat="1">
      <c r="K53" s="194"/>
      <c r="L53" s="194"/>
    </row>
    <row r="54" spans="11:12" s="118" customFormat="1">
      <c r="K54" s="194"/>
      <c r="L54" s="194"/>
    </row>
    <row r="55" spans="11:12" s="118" customFormat="1">
      <c r="K55" s="194"/>
      <c r="L55" s="194"/>
    </row>
    <row r="56" spans="11:12" s="118" customFormat="1">
      <c r="K56" s="194"/>
      <c r="L56" s="194"/>
    </row>
    <row r="57" spans="11:12" s="118" customFormat="1">
      <c r="K57" s="194"/>
      <c r="L57" s="194"/>
    </row>
    <row r="58" spans="11:12" s="118" customFormat="1">
      <c r="K58" s="194"/>
      <c r="L58" s="194"/>
    </row>
    <row r="59" spans="11:12" s="118" customFormat="1">
      <c r="K59" s="194"/>
      <c r="L59" s="194"/>
    </row>
    <row r="60" spans="11:12" s="118" customFormat="1">
      <c r="K60" s="194"/>
      <c r="L60" s="194"/>
    </row>
    <row r="61" spans="11:12" s="118" customFormat="1">
      <c r="K61" s="194"/>
      <c r="L61" s="194"/>
    </row>
    <row r="62" spans="11:12" s="118" customFormat="1">
      <c r="K62" s="194"/>
      <c r="L62" s="194"/>
    </row>
    <row r="63" spans="11:12" s="118" customFormat="1">
      <c r="K63" s="194"/>
      <c r="L63" s="194"/>
    </row>
    <row r="64" spans="11:12" s="118" customFormat="1">
      <c r="K64" s="194"/>
      <c r="L64" s="194"/>
    </row>
    <row r="65" spans="11:12" s="118" customFormat="1">
      <c r="K65" s="194"/>
      <c r="L65" s="194"/>
    </row>
    <row r="66" spans="11:12" s="118" customFormat="1">
      <c r="K66" s="194"/>
      <c r="L66" s="194"/>
    </row>
    <row r="67" spans="11:12" s="118" customFormat="1">
      <c r="K67" s="194"/>
      <c r="L67" s="194"/>
    </row>
    <row r="68" spans="11:12" s="118" customFormat="1">
      <c r="K68" s="194"/>
      <c r="L68" s="194"/>
    </row>
    <row r="69" spans="11:12" s="118" customFormat="1">
      <c r="K69" s="194"/>
      <c r="L69" s="194"/>
    </row>
    <row r="70" spans="11:12" s="118" customFormat="1">
      <c r="K70" s="194"/>
      <c r="L70" s="194"/>
    </row>
    <row r="71" spans="11:12" s="118" customFormat="1">
      <c r="K71" s="194"/>
      <c r="L71" s="194"/>
    </row>
    <row r="72" spans="11:12" s="118" customFormat="1">
      <c r="K72" s="194"/>
      <c r="L72" s="194"/>
    </row>
    <row r="73" spans="11:12" s="118" customFormat="1">
      <c r="K73" s="194"/>
      <c r="L73" s="194"/>
    </row>
    <row r="74" spans="11:12" s="118" customFormat="1">
      <c r="K74" s="194"/>
      <c r="L74" s="194"/>
    </row>
    <row r="75" spans="11:12" s="118" customFormat="1">
      <c r="K75" s="194"/>
      <c r="L75" s="194"/>
    </row>
    <row r="76" spans="11:12" s="118" customFormat="1">
      <c r="K76" s="194"/>
      <c r="L76" s="194"/>
    </row>
    <row r="77" spans="11:12" s="118" customFormat="1">
      <c r="K77" s="194"/>
      <c r="L77" s="194"/>
    </row>
    <row r="78" spans="11:12" s="118" customFormat="1">
      <c r="K78" s="194"/>
      <c r="L78" s="194"/>
    </row>
    <row r="79" spans="11:12" s="118" customFormat="1">
      <c r="K79" s="194"/>
      <c r="L79" s="194"/>
    </row>
    <row r="80" spans="11:12" s="118" customFormat="1">
      <c r="K80" s="194"/>
      <c r="L80" s="194"/>
    </row>
    <row r="81" spans="11:12" s="118" customFormat="1">
      <c r="K81" s="194"/>
      <c r="L81" s="194"/>
    </row>
    <row r="82" spans="11:12" s="118" customFormat="1">
      <c r="K82" s="194"/>
      <c r="L82" s="194"/>
    </row>
    <row r="83" spans="11:12" s="118" customFormat="1">
      <c r="K83" s="194"/>
      <c r="L83" s="194"/>
    </row>
    <row r="84" spans="11:12" s="118" customFormat="1">
      <c r="K84" s="194"/>
      <c r="L84" s="194"/>
    </row>
    <row r="85" spans="11:12" s="118" customFormat="1">
      <c r="K85" s="194"/>
      <c r="L85" s="194"/>
    </row>
    <row r="86" spans="11:12" s="118" customFormat="1">
      <c r="K86" s="194"/>
      <c r="L86" s="194"/>
    </row>
    <row r="87" spans="11:12" s="118" customFormat="1">
      <c r="K87" s="194"/>
      <c r="L87" s="194"/>
    </row>
    <row r="88" spans="11:12" s="118" customFormat="1">
      <c r="K88" s="194"/>
      <c r="L88" s="194"/>
    </row>
    <row r="89" spans="11:12" s="118" customFormat="1">
      <c r="K89" s="194"/>
      <c r="L89" s="194"/>
    </row>
    <row r="90" spans="11:12" s="118" customFormat="1">
      <c r="K90" s="194"/>
      <c r="L90" s="194"/>
    </row>
    <row r="91" spans="11:12" s="118" customFormat="1">
      <c r="K91" s="194"/>
      <c r="L91" s="194"/>
    </row>
    <row r="92" spans="11:12" s="118" customFormat="1">
      <c r="K92" s="194"/>
      <c r="L92" s="19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07-01-2025</vt:lpstr>
      <vt:lpstr>By Order</vt:lpstr>
      <vt:lpstr>All Stores</vt:lpstr>
      <vt:lpstr>'07-01-2025'!Print_Titles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2024-11-25T08:21:01Z</cp:lastPrinted>
  <dcterms:created xsi:type="dcterms:W3CDTF">2010-10-20T06:23:14Z</dcterms:created>
  <dcterms:modified xsi:type="dcterms:W3CDTF">2025-01-13T07:32:02Z</dcterms:modified>
</cp:coreProperties>
</file>