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3-12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'23-12-2024'!$12:$14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6" i="11"/>
  <c r="G86" i="11"/>
  <c r="I85" i="11"/>
  <c r="G85" i="11"/>
  <c r="I84" i="11"/>
  <c r="G84" i="11"/>
  <c r="I82" i="11"/>
  <c r="G82" i="11"/>
  <c r="I88" i="11"/>
  <c r="G88" i="11"/>
  <c r="I83" i="11"/>
  <c r="G83" i="11"/>
  <c r="I79" i="11"/>
  <c r="G79" i="11"/>
  <c r="I78" i="11"/>
  <c r="G78" i="11"/>
  <c r="I77" i="11"/>
  <c r="G77" i="11"/>
  <c r="I76" i="11"/>
  <c r="G76" i="11"/>
  <c r="I75" i="11"/>
  <c r="G75" i="11"/>
  <c r="I72" i="11"/>
  <c r="G72" i="11"/>
  <c r="I71" i="11"/>
  <c r="G71" i="11"/>
  <c r="I70" i="11"/>
  <c r="G70" i="11"/>
  <c r="I67" i="11"/>
  <c r="G67" i="11"/>
  <c r="I69" i="11"/>
  <c r="G69" i="11"/>
  <c r="I68" i="11"/>
  <c r="G68" i="11"/>
  <c r="I60" i="11"/>
  <c r="G60" i="11"/>
  <c r="I61" i="11"/>
  <c r="G61" i="11"/>
  <c r="I59" i="11"/>
  <c r="G59" i="11"/>
  <c r="I64" i="11"/>
  <c r="G64" i="11"/>
  <c r="I58" i="11"/>
  <c r="G58" i="11"/>
  <c r="I57" i="11"/>
  <c r="G57" i="11"/>
  <c r="I62" i="11"/>
  <c r="G62" i="11"/>
  <c r="I56" i="11"/>
  <c r="G56" i="11"/>
  <c r="I63" i="11"/>
  <c r="G63" i="11"/>
  <c r="I52" i="11"/>
  <c r="G52" i="11"/>
  <c r="I53" i="11"/>
  <c r="G53" i="11"/>
  <c r="I49" i="11"/>
  <c r="G49" i="11"/>
  <c r="I51" i="11"/>
  <c r="G51" i="11"/>
  <c r="I50" i="11"/>
  <c r="G50" i="11"/>
  <c r="I48" i="11"/>
  <c r="G48" i="11"/>
  <c r="I44" i="11"/>
  <c r="G44" i="11"/>
  <c r="I40" i="11"/>
  <c r="G40" i="11"/>
  <c r="I41" i="11"/>
  <c r="G41" i="11"/>
  <c r="I42" i="11"/>
  <c r="G42" i="11"/>
  <c r="I43" i="11"/>
  <c r="G43" i="11"/>
  <c r="I45" i="11"/>
  <c r="G45" i="11"/>
  <c r="I33" i="11"/>
  <c r="G33" i="11"/>
  <c r="I36" i="11"/>
  <c r="G36" i="11"/>
  <c r="I37" i="11"/>
  <c r="G37" i="11"/>
  <c r="I35" i="11"/>
  <c r="G35" i="11"/>
  <c r="I34" i="11"/>
  <c r="G34" i="11"/>
  <c r="I24" i="11"/>
  <c r="G24" i="11"/>
  <c r="I18" i="11"/>
  <c r="G18" i="11"/>
  <c r="I17" i="11"/>
  <c r="G17" i="11"/>
  <c r="I19" i="11"/>
  <c r="G19" i="11"/>
  <c r="I26" i="11"/>
  <c r="G26" i="11"/>
  <c r="I28" i="11"/>
  <c r="G28" i="11"/>
  <c r="I20" i="11"/>
  <c r="G20" i="11"/>
  <c r="I27" i="11"/>
  <c r="G27" i="11"/>
  <c r="I15" i="11"/>
  <c r="G15" i="11"/>
  <c r="I16" i="11"/>
  <c r="G16" i="11"/>
  <c r="I23" i="11"/>
  <c r="G23" i="11"/>
  <c r="I22" i="11"/>
  <c r="G22" i="11"/>
  <c r="I25" i="11"/>
  <c r="G25" i="11"/>
  <c r="I30" i="11"/>
  <c r="G30" i="11"/>
  <c r="I29" i="11"/>
  <c r="G29" i="11"/>
  <c r="I21" i="11"/>
  <c r="G21" i="11"/>
  <c r="I18" i="12" l="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<sst xmlns="http://schemas.openxmlformats.org/spreadsheetml/2006/main" count="852" uniqueCount="232">
  <si>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</si>
  <si>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</si>
  <si>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</si>
  <si>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</si>
  <si>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</si>
  <si>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</si>
  <si>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</si>
  <si>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</si>
  <si>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</si>
  <si>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</si>
  <si>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</si>
  <si>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</si>
  <si>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</si>
  <si>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</si>
  <si>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</si>
  <si>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</si>
  <si>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</si>
  <si>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</si>
  <si>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</si>
  <si>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</si>
  <si>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</si>
  <si>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</si>
  <si>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</si>
  <si>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</si>
  <si>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</si>
  <si>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</si>
  <si>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</si>
  <si>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</si>
  <si>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</si>
  <si>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</si>
  <si>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</si>
  <si>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</si>
  <si>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</si>
  <si>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</si>
  <si>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</si>
  <si>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</si>
  <si>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</si>
  <si>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</si>
  <si>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</si>
  <si>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</si>
  <si>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</si>
  <si>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</si>
  <si>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</si>
  <si>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</si>
  <si>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</si>
  <si>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</si>
  <si>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</si>
  <si>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</si>
  <si>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</si>
  <si>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</si>
  <si>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</si>
  <si>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</si>
  <si>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</si>
  <si>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</si>
  <si>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</si>
  <si>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</si>
  <si>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</si>
  <si>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</si>
  <si>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</si>
  <si>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</si>
  <si>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</si>
  <si>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</si>
  <si>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</si>
  <si>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</si>
  <si>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</si>
  <si>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</si>
  <si>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</si>
  <si>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</si>
  <si>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</si>
  <si>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</si>
  <si>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</si>
  <si>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</si>
  <si>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</si>
  <si>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</si>
  <si>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</si>
  <si>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</si>
  <si>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</si>
  <si>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</si>
  <si>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</si>
  <si>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</si>
  <si>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</si>
  <si>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</si>
  <si>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</si>
  <si>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</si>
  <si>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</si>
  <si>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</si>
  <si>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</si>
  <si>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</si>
  <si>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</si>
  <si>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</si>
  <si>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</si>
  <si>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</si>
  <si>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</si>
  <si>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</si>
  <si>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</si>
  <si>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</si>
  <si>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</si>
  <si>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</si>
  <si>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</si>
  <si>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</si>
  <si>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</si>
  <si>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</si>
  <si>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</si>
  <si>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</si>
  <si>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</si>
  <si>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</si>
  <si>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</si>
  <si>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</si>
  <si>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</si>
  <si>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</si>
  <si>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</si>
  <si>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</si>
  <si>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</si>
  <si>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</si>
  <si>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</si>
  <si>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</si>
  <si>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</si>
  <si>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</si>
  <si>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</si>
  <si>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</si>
  <si>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</si>
  <si>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</si>
  <si>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</si>
  <si>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</si>
  <si>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</si>
  <si>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</si>
  <si>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</si>
  <si>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</si>
  <si>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</si>
  <si>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</si>
  <si>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</si>
  <si>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</si>
  <si>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</si>
  <si>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</si>
  <si>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</si>
  <si>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</si>
  <si>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</si>
  <si>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</si>
  <si>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</si>
  <si>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</si>
  <si>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</si>
  <si>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</si>
  <si>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</si>
  <si>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</si>
  <si>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</si>
  <si>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</si>
  <si>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</si>
  <si>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</si>
  <si>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</si>
  <si>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</si>
  <si>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</si>
  <si>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</si>
  <si>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</si>
  <si>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</si>
  <si>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</si>
  <si>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</si>
  <si>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</si>
  <si>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</si>
  <si>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</si>
  <si>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</si>
  <si>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</si>
  <si>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</si>
  <si>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</si>
  <si>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</si>
  <si>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</si>
  <si>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</si>
  <si>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</si>
  <si>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</si>
  <si>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</si>
  <si>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</si>
  <si>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</si>
  <si>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</si>
  <si>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</si>
  <si>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</si>
  <si>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</si>
  <si>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</si>
  <si>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</si>
  <si>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</si>
  <si>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</si>
  <si>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</si>
  <si>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</si>
  <si>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</si>
  <si>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</si>
  <si>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</si>
  <si>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</si>
  <si>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</si>
  <si>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</si>
  <si>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</si>
  <si>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</si>
  <si>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</si>
  <si>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</si>
  <si>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</si>
  <si>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</si>
  <si>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</si>
  <si>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</si>
  <si>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</si>
  <si>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</si>
  <si>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</si>
  <si>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</si>
  <si>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</si>
  <si>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</si>
  <si>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</si>
  <si>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</si>
  <si>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</si>
  <si>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</si>
  <si>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</si>
  <si>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</si>
  <si>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</si>
  <si>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</si>
  <si>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</si>
  <si>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</si>
  <si>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</si>
  <si>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</si>
  <si>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</si>
  <si>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</si>
  <si>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</si>
  <si>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</si>
  <si>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</si>
  <si>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</si>
  <si>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كانون الأول 2023 (ل.ل.)</t>
  </si>
  <si>
    <t>المجموع</t>
  </si>
  <si>
    <t>معدل أسعار  السوبرماركات في 16-12-2024(ل.ل.)</t>
  </si>
  <si>
    <t>معدل أسعار المحلات والملاحم في 16-12-2024 (ل.ل.)</t>
  </si>
  <si>
    <t>المعدل العام للأسعار في 16-12-2024  (ل.ل.)</t>
  </si>
  <si>
    <t xml:space="preserve"> التاريخ 23 كانون الأول 2024</t>
  </si>
  <si>
    <t>معدل أسعار  السوبرماركات في 23-12-2024(ل.ل.)</t>
  </si>
  <si>
    <t>معدل أسعار المحلات والملاحم في 23-12-2024 (ل.ل.)</t>
  </si>
  <si>
    <t xml:space="preserve"> التاريخ23 كانون الأول 2024</t>
  </si>
  <si>
    <t>المعدل العام للأسعار في 23-12-2024 (ل.ل.)</t>
  </si>
  <si>
    <t>المعدل العام للأسعار في 23-12-2024  (ل.ل.)</t>
  </si>
  <si>
    <t xml:space="preserve"> التاريخ 23كانون الأول 2024</t>
  </si>
  <si>
    <t xml:space="preserve"> التاريخ 23 كانون الأول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</si>
</sst>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225</v>
      </c>
      <c r="G12" s="206" t="s">
        <v>197</v>
      </c>
      <c r="H12" s="206" t="s">
        <v>221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66016.125</v>
      </c>
      <c r="F15" s="168">
        <v>109498.8</v>
      </c>
      <c r="G15" s="43">
        <f t="shared" ref="G15:G30" si="0">(F15-E15)/E15</f>
        <v>0.658667484648637</v>
      </c>
      <c r="H15" s="168">
        <v>108498.8</v>
      </c>
      <c r="I15" s="43">
        <f t="shared" ref="I15:I30" si="1">(F15-H15)/H15</f>
        <v>9.2166917975129679E-3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128224.5388888889</v>
      </c>
      <c r="F16" s="162">
        <v>163332</v>
      </c>
      <c r="G16" s="46">
        <f t="shared" si="0"/>
        <v>0.27379674292713158</v>
      </c>
      <c r="H16" s="162">
        <v>162220.88888888888</v>
      </c>
      <c r="I16" s="42">
        <f t="shared" si="1"/>
        <v>6.8493713646962289E-3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73060.702777777769</v>
      </c>
      <c r="F17" s="162">
        <v>131498.79999999999</v>
      </c>
      <c r="G17" s="46">
        <f t="shared" si="0"/>
        <v>0.79985676294366037</v>
      </c>
      <c r="H17" s="162">
        <v>126109.77777777778</v>
      </c>
      <c r="I17" s="42">
        <f t="shared" si="1"/>
        <v>4.2732786602148978E-2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49528.625</v>
      </c>
      <c r="F18" s="162">
        <v>40998.800000000003</v>
      </c>
      <c r="G18" s="46">
        <f t="shared" si="0"/>
        <v>-0.17222010504026705</v>
      </c>
      <c r="H18" s="162">
        <v>40898.800000000003</v>
      </c>
      <c r="I18" s="42">
        <f t="shared" si="1"/>
        <v>2.4450595127485401E-3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132653.34687499999</v>
      </c>
      <c r="F19" s="162">
        <v>336248.5</v>
      </c>
      <c r="G19" s="46">
        <f t="shared" si="0"/>
        <v>1.5347909262843469</v>
      </c>
      <c r="H19" s="162">
        <v>331248.5</v>
      </c>
      <c r="I19" s="42">
        <f t="shared" si="1"/>
        <v>1.5094407974677621E-2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108763.35982142857</v>
      </c>
      <c r="F20" s="162">
        <v>108998.8</v>
      </c>
      <c r="G20" s="46">
        <f t="shared" si="0"/>
        <v>2.1647012280420794E-3</v>
      </c>
      <c r="H20" s="162">
        <v>108998.8</v>
      </c>
      <c r="I20" s="42">
        <f t="shared" si="1"/>
        <v>0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65812.387499999997</v>
      </c>
      <c r="F21" s="162">
        <v>86898.8</v>
      </c>
      <c r="G21" s="46">
        <f t="shared" si="0"/>
        <v>0.3204018772301796</v>
      </c>
      <c r="H21" s="162">
        <v>87698.8</v>
      </c>
      <c r="I21" s="42">
        <f t="shared" si="1"/>
        <v>-9.1221316597262445E-3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19355.458333333332</v>
      </c>
      <c r="F22" s="162">
        <v>29898.799999999999</v>
      </c>
      <c r="G22" s="46">
        <f t="shared" si="0"/>
        <v>0.54472188077867789</v>
      </c>
      <c r="H22" s="162">
        <v>29598.799999999999</v>
      </c>
      <c r="I22" s="42">
        <f t="shared" si="1"/>
        <v>1.0135546035650094E-2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26719.347222222223</v>
      </c>
      <c r="F23" s="162">
        <v>42665.333333333336</v>
      </c>
      <c r="G23" s="46">
        <f t="shared" si="0"/>
        <v>0.59679549722865199</v>
      </c>
      <c r="H23" s="162">
        <v>41332</v>
      </c>
      <c r="I23" s="42">
        <f t="shared" si="1"/>
        <v>3.2259105132423686E-2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28566.569444444445</v>
      </c>
      <c r="F24" s="162">
        <v>42665.333333333336</v>
      </c>
      <c r="G24" s="46">
        <f t="shared" si="0"/>
        <v>0.49354067229905979</v>
      </c>
      <c r="H24" s="162">
        <v>42443.111111111109</v>
      </c>
      <c r="I24" s="42">
        <f t="shared" si="1"/>
        <v>5.2357665685834019E-3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27815.856944444444</v>
      </c>
      <c r="F25" s="162">
        <v>42398.8</v>
      </c>
      <c r="G25" s="46">
        <f t="shared" si="0"/>
        <v>0.52426725822905684</v>
      </c>
      <c r="H25" s="162">
        <v>41898.800000000003</v>
      </c>
      <c r="I25" s="42">
        <f t="shared" si="1"/>
        <v>1.1933515995684841E-2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70617.263888888891</v>
      </c>
      <c r="F26" s="162">
        <v>83998.8</v>
      </c>
      <c r="G26" s="46">
        <f t="shared" si="0"/>
        <v>0.18949383442788129</v>
      </c>
      <c r="H26" s="162">
        <v>83998.8</v>
      </c>
      <c r="I26" s="42">
        <f t="shared" si="1"/>
        <v>0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32047.81111111111</v>
      </c>
      <c r="F27" s="162">
        <v>40998.666666666664</v>
      </c>
      <c r="G27" s="46">
        <f t="shared" si="0"/>
        <v>0.27929693932988314</v>
      </c>
      <c r="H27" s="162">
        <v>39665.333333333336</v>
      </c>
      <c r="I27" s="42">
        <f t="shared" si="1"/>
        <v>3.3614575279841213E-2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61279.8</v>
      </c>
      <c r="F28" s="162">
        <v>73110.888888888891</v>
      </c>
      <c r="G28" s="46">
        <f t="shared" si="0"/>
        <v>0.19306670205987758</v>
      </c>
      <c r="H28" s="162">
        <v>72555.333333333328</v>
      </c>
      <c r="I28" s="42">
        <f t="shared" si="1"/>
        <v>7.6569912924695921E-3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99106.398809523816</v>
      </c>
      <c r="F29" s="162">
        <v>130785.28571428571</v>
      </c>
      <c r="G29" s="46">
        <f t="shared" si="0"/>
        <v>0.31964522256173084</v>
      </c>
      <c r="H29" s="162">
        <v>126456.71428571429</v>
      </c>
      <c r="I29" s="42">
        <f t="shared" si="1"/>
        <v>3.422966865002925E-2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53632.925000000003</v>
      </c>
      <c r="F30" s="165">
        <v>80198.8</v>
      </c>
      <c r="G30" s="48">
        <f t="shared" si="0"/>
        <v>0.49532773012100306</v>
      </c>
      <c r="H30" s="165">
        <v>79398.8</v>
      </c>
      <c r="I30" s="53">
        <f t="shared" si="1"/>
        <v>1.007571902849917E-2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117131.16250000001</v>
      </c>
      <c r="F32" s="168">
        <v>187998.8</v>
      </c>
      <c r="G32" s="43">
        <f>(F32-E32)/E32</f>
        <v>0.6050280385461041</v>
      </c>
      <c r="H32" s="168">
        <v>185498.8</v>
      </c>
      <c r="I32" s="42">
        <f>(F32-H32)/H32</f>
        <v>1.3477176132675791E-2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117660.3125</v>
      </c>
      <c r="F33" s="162">
        <v>186998.8</v>
      </c>
      <c r="G33" s="46">
        <f>(F33-E33)/E33</f>
        <v>0.58931075421034584</v>
      </c>
      <c r="H33" s="162">
        <v>183998.8</v>
      </c>
      <c r="I33" s="42">
        <f>(F33-H33)/H33</f>
        <v>1.6304454159483651E-2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50194.653124999997</v>
      </c>
      <c r="F34" s="162">
        <v>43141.428571428572</v>
      </c>
      <c r="G34" s="46">
        <f>(F34-E34)/E34</f>
        <v>-0.14051744786455131</v>
      </c>
      <c r="H34" s="162">
        <v>40712.857142857145</v>
      </c>
      <c r="I34" s="42">
        <f>(F34-H34)/H34</f>
        <v>5.9651215832134431E-2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52913.635714285716</v>
      </c>
      <c r="F35" s="162">
        <v>75712.857142857145</v>
      </c>
      <c r="G35" s="46">
        <f>(F35-E35)/E35</f>
        <v>0.43087610822433159</v>
      </c>
      <c r="H35" s="162">
        <v>67498.333333333328</v>
      </c>
      <c r="I35" s="42">
        <f>(F35-H35)/H35</f>
        <v>0.12169965395970987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47903.909722222219</v>
      </c>
      <c r="F36" s="162">
        <v>68998.8</v>
      </c>
      <c r="G36" s="48">
        <f>(F36-E36)/E36</f>
        <v>0.44035842585917456</v>
      </c>
      <c r="H36" s="162">
        <v>69498.8</v>
      </c>
      <c r="I36" s="53">
        <f>(F36-H36)/H36</f>
        <v>-7.1943688236343643E-3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1442509.6942875702</v>
      </c>
      <c r="F38" s="162">
        <v>1935875.5</v>
      </c>
      <c r="G38" s="43">
        <f t="shared" ref="G38:G43" si="2">(F38-E38)/E38</f>
        <v>0.34201905724875864</v>
      </c>
      <c r="H38" s="162">
        <v>1935875.5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991018.74227905599</v>
      </c>
      <c r="F39" s="162">
        <v>981415.11111111112</v>
      </c>
      <c r="G39" s="46">
        <f t="shared" si="2"/>
        <v>-9.6906655325804444E-3</v>
      </c>
      <c r="H39" s="162">
        <v>981415.11111111112</v>
      </c>
      <c r="I39" s="42">
        <f t="shared" si="3"/>
        <v>0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608971.41666666663</v>
      </c>
      <c r="F40" s="162">
        <v>629544.5</v>
      </c>
      <c r="G40" s="46">
        <f t="shared" si="2"/>
        <v>3.3783331647886661E-2</v>
      </c>
      <c r="H40" s="162">
        <v>642252</v>
      </c>
      <c r="I40" s="42">
        <f t="shared" si="3"/>
        <v>-1.978584729981378E-2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316465.78571428568</v>
      </c>
      <c r="F41" s="162">
        <v>396175</v>
      </c>
      <c r="G41" s="46">
        <f t="shared" si="2"/>
        <v>0.2518730867092156</v>
      </c>
      <c r="H41" s="162">
        <v>410078.5</v>
      </c>
      <c r="I41" s="42">
        <f t="shared" si="3"/>
        <v>-3.3904484141450968E-2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237736.20833333331</v>
      </c>
      <c r="F42" s="162">
        <v>224250</v>
      </c>
      <c r="G42" s="46">
        <f t="shared" si="2"/>
        <v>-5.6727615990342158E-2</v>
      </c>
      <c r="H42" s="162">
        <v>246675</v>
      </c>
      <c r="I42" s="42">
        <f t="shared" si="3"/>
        <v>-9.0909090909090912E-2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794705.71250000002</v>
      </c>
      <c r="F43" s="162">
        <v>1028500.2</v>
      </c>
      <c r="G43" s="48">
        <f t="shared" si="2"/>
        <v>0.29419001754061247</v>
      </c>
      <c r="H43" s="162">
        <v>1028500.2</v>
      </c>
      <c r="I43" s="55">
        <f t="shared" si="3"/>
        <v>0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430399.16790398414</v>
      </c>
      <c r="F45" s="162">
        <v>377412.75</v>
      </c>
      <c r="G45" s="43">
        <f t="shared" ref="G45:G50" si="4">(F45-E45)/E45</f>
        <v>-0.12310994503549934</v>
      </c>
      <c r="H45" s="162">
        <v>417217.125</v>
      </c>
      <c r="I45" s="42">
        <f t="shared" ref="I45:I50" si="5">(F45-H45)/H45</f>
        <v>-9.5404461166353136E-2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318952.03722160356</v>
      </c>
      <c r="F46" s="162">
        <v>318526.59999999998</v>
      </c>
      <c r="G46" s="46">
        <f t="shared" si="4"/>
        <v>-1.3338595523940688E-3</v>
      </c>
      <c r="H46" s="162">
        <v>318526.59999999998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976971.35754056624</v>
      </c>
      <c r="F47" s="162">
        <v>990544.28571428568</v>
      </c>
      <c r="G47" s="46">
        <f t="shared" si="4"/>
        <v>1.3892861923698575E-2</v>
      </c>
      <c r="H47" s="162">
        <v>990544.28571428568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1312045.9439285714</v>
      </c>
      <c r="F48" s="162">
        <v>1272394.5</v>
      </c>
      <c r="G48" s="46">
        <f t="shared" si="4"/>
        <v>-3.0221078851740323E-2</v>
      </c>
      <c r="H48" s="162">
        <v>1292705.142857143</v>
      </c>
      <c r="I48" s="78">
        <f t="shared" si="5"/>
        <v>-1.5711736716891432E-2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143391.58013177433</v>
      </c>
      <c r="F49" s="162">
        <v>151593</v>
      </c>
      <c r="G49" s="46">
        <f t="shared" si="4"/>
        <v>5.719596548617923E-2</v>
      </c>
      <c r="H49" s="162">
        <v>147108</v>
      </c>
      <c r="I49" s="42">
        <f t="shared" si="5"/>
        <v>3.048780487804878E-2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1781499.6666666667</v>
      </c>
      <c r="F50" s="162">
        <v>1759465.5</v>
      </c>
      <c r="G50" s="53">
        <f t="shared" si="4"/>
        <v>-1.2368324888824982E-2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141336.4366648107</v>
      </c>
      <c r="F52" s="159">
        <v>157646.5</v>
      </c>
      <c r="G52" s="161">
        <f t="shared" ref="G52:G60" si="6">(F52-E52)/E52</f>
        <v>0.11539885764822108</v>
      </c>
      <c r="H52" s="159">
        <v>150470.5</v>
      </c>
      <c r="I52" s="109">
        <f t="shared" ref="I52:I60" si="7">(F52-H52)/H52</f>
        <v>4.7690411077254344E-2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189516.19000556791</v>
      </c>
      <c r="F53" s="162">
        <v>207793</v>
      </c>
      <c r="G53" s="164">
        <f t="shared" si="6"/>
        <v>9.6439306815397252E-2</v>
      </c>
      <c r="H53" s="162">
        <v>207793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134254.27083333334</v>
      </c>
      <c r="F54" s="162">
        <v>144417</v>
      </c>
      <c r="G54" s="164">
        <f t="shared" si="6"/>
        <v>7.5697622903057787E-2</v>
      </c>
      <c r="H54" s="162">
        <v>139035</v>
      </c>
      <c r="I54" s="78">
        <f t="shared" si="7"/>
        <v>3.870967741935484E-2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188129.77266146993</v>
      </c>
      <c r="F55" s="162">
        <v>185499.6</v>
      </c>
      <c r="G55" s="164">
        <f t="shared" si="6"/>
        <v>-1.3980629563629955E-2</v>
      </c>
      <c r="H55" s="162">
        <v>185499.6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96947.90457962139</v>
      </c>
      <c r="F56" s="162">
        <v>107644.375</v>
      </c>
      <c r="G56" s="169">
        <f t="shared" si="6"/>
        <v>0.11033214659728731</v>
      </c>
      <c r="H56" s="162">
        <v>107644.375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101331.64785502176</v>
      </c>
      <c r="F57" s="165">
        <v>169533</v>
      </c>
      <c r="G57" s="167">
        <f t="shared" si="6"/>
        <v>0.67305085418679833</v>
      </c>
      <c r="H57" s="165">
        <v>155779</v>
      </c>
      <c r="I57" s="110">
        <f t="shared" si="7"/>
        <v>8.829174664107485E-2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203104.796875</v>
      </c>
      <c r="F58" s="168">
        <v>179071.1</v>
      </c>
      <c r="G58" s="42">
        <f t="shared" si="6"/>
        <v>-0.11833150789536218</v>
      </c>
      <c r="H58" s="168">
        <v>179071.1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187973.61111111112</v>
      </c>
      <c r="F59" s="162">
        <v>197676.375</v>
      </c>
      <c r="G59" s="46">
        <f t="shared" si="6"/>
        <v>5.1617691608603383E-2</v>
      </c>
      <c r="H59" s="162">
        <v>196555.125</v>
      </c>
      <c r="I59" s="42">
        <f t="shared" si="7"/>
        <v>5.7045065601825443E-3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1079519.6666666667</v>
      </c>
      <c r="F60" s="162">
        <v>1234571</v>
      </c>
      <c r="G60" s="48">
        <f t="shared" si="6"/>
        <v>0.1436299292370464</v>
      </c>
      <c r="H60" s="162">
        <v>1234571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391947.58804287307</v>
      </c>
      <c r="F62" s="162">
        <v>451191</v>
      </c>
      <c r="G62" s="43">
        <f t="shared" ref="G62:G67" si="8">(F62-E62)/E62</f>
        <v>0.15115136248943215</v>
      </c>
      <c r="H62" s="162">
        <v>451191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2831027.458333333</v>
      </c>
      <c r="F63" s="162">
        <v>3113636.5</v>
      </c>
      <c r="G63" s="46">
        <f t="shared" si="8"/>
        <v>9.9825609544968177E-2</v>
      </c>
      <c r="H63" s="162">
        <v>3113636.5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960385.25744047621</v>
      </c>
      <c r="F64" s="162">
        <v>806502.66666666663</v>
      </c>
      <c r="G64" s="46">
        <f t="shared" si="8"/>
        <v>-0.16023006348923166</v>
      </c>
      <c r="H64" s="162">
        <v>818363</v>
      </c>
      <c r="I64" s="78">
        <f t="shared" si="9"/>
        <v>-1.4492753623188453E-2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596372.47023809527</v>
      </c>
      <c r="F65" s="162">
        <v>606073</v>
      </c>
      <c r="G65" s="46">
        <f t="shared" si="8"/>
        <v>1.6265891277697481E-2</v>
      </c>
      <c r="H65" s="162">
        <v>606073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300256.296875</v>
      </c>
      <c r="F66" s="162">
        <v>303410.25</v>
      </c>
      <c r="G66" s="46">
        <f t="shared" si="8"/>
        <v>1.0504203101902058E-2</v>
      </c>
      <c r="H66" s="162">
        <v>303410.25</v>
      </c>
      <c r="I66" s="78">
        <f t="shared" si="9"/>
        <v>0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223141.74483972319</v>
      </c>
      <c r="F67" s="162">
        <v>221665.125</v>
      </c>
      <c r="G67" s="48">
        <f t="shared" si="8"/>
        <v>-6.6174074276590866E-3</v>
      </c>
      <c r="H67" s="162">
        <v>221665.125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294208.08401385794</v>
      </c>
      <c r="F69" s="168">
        <v>310182.3</v>
      </c>
      <c r="G69" s="43">
        <f>(F69-E69)/E69</f>
        <v>5.429563922312082E-2</v>
      </c>
      <c r="H69" s="168">
        <v>310182.3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196696.30245784283</v>
      </c>
      <c r="F70" s="162">
        <v>205541.14285714287</v>
      </c>
      <c r="G70" s="46">
        <f>(F70-E70)/E70</f>
        <v>4.4966988645837508E-2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79675.329168986646</v>
      </c>
      <c r="F71" s="162">
        <v>98670</v>
      </c>
      <c r="G71" s="46">
        <f>(F71-E71)/E71</f>
        <v>0.23840090814970824</v>
      </c>
      <c r="H71" s="162">
        <v>98670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127910.20971603564</v>
      </c>
      <c r="F72" s="162">
        <v>148005</v>
      </c>
      <c r="G72" s="46">
        <f>(F72-E72)/E72</f>
        <v>0.15710075316564159</v>
      </c>
      <c r="H72" s="162">
        <v>148005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116649.15000154664</v>
      </c>
      <c r="F73" s="171">
        <v>128168.77777777778</v>
      </c>
      <c r="G73" s="46">
        <f>(F73-E73)/E73</f>
        <v>9.8754493933975507E-2</v>
      </c>
      <c r="H73" s="171">
        <v>128168.77777777778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70553.232142857159</v>
      </c>
      <c r="F75" s="159">
        <v>69581.571428571435</v>
      </c>
      <c r="G75" s="42">
        <f t="shared" ref="G75:G81" si="10">(F75-E75)/E75</f>
        <v>-1.3772022695123204E-2</v>
      </c>
      <c r="H75" s="159">
        <v>69581.571428571435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112139.18705357143</v>
      </c>
      <c r="F76" s="162">
        <v>90151.625</v>
      </c>
      <c r="G76" s="46">
        <f t="shared" si="10"/>
        <v>-0.19607384921621976</v>
      </c>
      <c r="H76" s="162">
        <v>90148.5</v>
      </c>
      <c r="I76" s="42">
        <f t="shared" si="11"/>
        <v>3.4665024931085931E-5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46224.101190476191</v>
      </c>
      <c r="F77" s="162">
        <v>52923</v>
      </c>
      <c r="G77" s="46">
        <f t="shared" si="10"/>
        <v>0.14492220804726044</v>
      </c>
      <c r="H77" s="162">
        <v>53820</v>
      </c>
      <c r="I77" s="42">
        <f t="shared" si="11"/>
        <v>-1.6666666666666666E-2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94342.052207065091</v>
      </c>
      <c r="F78" s="162">
        <v>97071.444444444438</v>
      </c>
      <c r="G78" s="46">
        <f t="shared" si="10"/>
        <v>2.8930812649578422E-2</v>
      </c>
      <c r="H78" s="162">
        <v>97071.444444444438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132959.86299802031</v>
      </c>
      <c r="F79" s="162">
        <v>141128</v>
      </c>
      <c r="G79" s="46">
        <f t="shared" si="10"/>
        <v>6.1433103327590728E-2</v>
      </c>
      <c r="H79" s="162">
        <v>141128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578645.625</v>
      </c>
      <c r="F80" s="162">
        <v>576472</v>
      </c>
      <c r="G80" s="46">
        <f t="shared" si="10"/>
        <v>-3.7564009924035977E-3</v>
      </c>
      <c r="H80" s="162">
        <v>576472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169664.81666666668</v>
      </c>
      <c r="F81" s="165">
        <v>260229.66666666666</v>
      </c>
      <c r="G81" s="48">
        <f t="shared" si="10"/>
        <v>0.53378686152668253</v>
      </c>
      <c r="H81" s="165">
        <v>260229.66666666666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2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226</v>
      </c>
      <c r="G12" s="206" t="s">
        <v>197</v>
      </c>
      <c r="H12" s="214" t="s">
        <v>222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66016.125</v>
      </c>
      <c r="F15" s="168">
        <v>93000</v>
      </c>
      <c r="G15" s="42">
        <f>(F15-E15)/E15</f>
        <v>0.40874672665201117</v>
      </c>
      <c r="H15" s="168">
        <v>92333.2</v>
      </c>
      <c r="I15" s="111">
        <f>(F15-H15)/H15</f>
        <v>7.2216710782254155E-3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128224.5388888889</v>
      </c>
      <c r="F16" s="162">
        <v>142833.20000000001</v>
      </c>
      <c r="G16" s="46">
        <f t="shared" ref="G16:G39" si="0">(F16-E16)/E16</f>
        <v>0.11393030723838309</v>
      </c>
      <c r="H16" s="162">
        <v>124666.6</v>
      </c>
      <c r="I16" s="46">
        <f>(F16-H16)/H16</f>
        <v>0.14572146830025046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73060.702777777769</v>
      </c>
      <c r="F17" s="162">
        <v>112500</v>
      </c>
      <c r="G17" s="46">
        <f t="shared" si="0"/>
        <v>0.53981546471269548</v>
      </c>
      <c r="H17" s="162">
        <v>101666.6</v>
      </c>
      <c r="I17" s="46">
        <f t="shared" ref="I17:I29" si="1">(F17-H17)/H17</f>
        <v>0.10655810266105087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49528.625</v>
      </c>
      <c r="F18" s="162">
        <v>39333.199999999997</v>
      </c>
      <c r="G18" s="46">
        <f t="shared" si="0"/>
        <v>-0.20584914279368755</v>
      </c>
      <c r="H18" s="162">
        <v>37000</v>
      </c>
      <c r="I18" s="46">
        <f t="shared" si="1"/>
        <v>6.3059459459459385E-2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132653.34687499999</v>
      </c>
      <c r="F19" s="162">
        <v>300000</v>
      </c>
      <c r="G19" s="46">
        <f t="shared" si="0"/>
        <v>1.2615335916303094</v>
      </c>
      <c r="H19" s="162">
        <v>295833.2</v>
      </c>
      <c r="I19" s="46">
        <f t="shared" si="1"/>
        <v>1.4084964094631666E-2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108763.35982142857</v>
      </c>
      <c r="F20" s="162">
        <v>98333.2</v>
      </c>
      <c r="G20" s="46">
        <f t="shared" si="0"/>
        <v>-9.5897734664993545E-2</v>
      </c>
      <c r="H20" s="162">
        <v>95166.6</v>
      </c>
      <c r="I20" s="46">
        <f t="shared" si="1"/>
        <v>3.3274279001246139E-2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65812.387499999997</v>
      </c>
      <c r="F21" s="162">
        <v>57833.2</v>
      </c>
      <c r="G21" s="46">
        <f t="shared" si="0"/>
        <v>-0.12124142282484435</v>
      </c>
      <c r="H21" s="162">
        <v>63333.2</v>
      </c>
      <c r="I21" s="46">
        <f t="shared" si="1"/>
        <v>-8.6842288089027567E-2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19355.458333333332</v>
      </c>
      <c r="F22" s="162">
        <v>20166.599999999999</v>
      </c>
      <c r="G22" s="46">
        <f t="shared" si="0"/>
        <v>4.1907644484436984E-2</v>
      </c>
      <c r="H22" s="162">
        <v>22666.6</v>
      </c>
      <c r="I22" s="46">
        <f t="shared" si="1"/>
        <v>-0.1102944420424766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26719.347222222223</v>
      </c>
      <c r="F23" s="162">
        <v>26166.6</v>
      </c>
      <c r="G23" s="46">
        <f t="shared" si="0"/>
        <v>-2.0687152931734409E-2</v>
      </c>
      <c r="H23" s="162">
        <v>24666.6</v>
      </c>
      <c r="I23" s="46">
        <f t="shared" si="1"/>
        <v>6.0810975164797748E-2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28566.569444444445</v>
      </c>
      <c r="F24" s="162">
        <v>25000</v>
      </c>
      <c r="G24" s="46">
        <f t="shared" si="0"/>
        <v>-0.12485116392364232</v>
      </c>
      <c r="H24" s="162">
        <v>24666.6</v>
      </c>
      <c r="I24" s="46">
        <f t="shared" si="1"/>
        <v>1.3516252746629105E-2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27815.856944444444</v>
      </c>
      <c r="F25" s="162">
        <v>26666.6</v>
      </c>
      <c r="G25" s="46">
        <f t="shared" si="0"/>
        <v>-4.1316611123641184E-2</v>
      </c>
      <c r="H25" s="162">
        <v>24166.6</v>
      </c>
      <c r="I25" s="46">
        <f t="shared" si="1"/>
        <v>0.10344856123741032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70617.263888888891</v>
      </c>
      <c r="F26" s="162">
        <v>59333.2</v>
      </c>
      <c r="G26" s="46">
        <f t="shared" si="0"/>
        <v>-0.15979185920660341</v>
      </c>
      <c r="H26" s="162">
        <v>54333.2</v>
      </c>
      <c r="I26" s="46">
        <f t="shared" si="1"/>
        <v>9.2024765704946526E-2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32047.81111111111</v>
      </c>
      <c r="F27" s="162">
        <v>26500</v>
      </c>
      <c r="G27" s="46">
        <f t="shared" si="0"/>
        <v>-0.17311045337469744</v>
      </c>
      <c r="H27" s="162">
        <v>27833.200000000001</v>
      </c>
      <c r="I27" s="46">
        <f t="shared" si="1"/>
        <v>-4.7899630656913349E-2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61279.8</v>
      </c>
      <c r="F28" s="162">
        <v>60666.6</v>
      </c>
      <c r="G28" s="46">
        <f t="shared" si="0"/>
        <v>-1.0006560073629553E-2</v>
      </c>
      <c r="H28" s="162">
        <v>62333.2</v>
      </c>
      <c r="I28" s="46">
        <f t="shared" si="1"/>
        <v>-2.6736955587070753E-2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99106.398809523816</v>
      </c>
      <c r="F29" s="162">
        <v>95333.2</v>
      </c>
      <c r="G29" s="46">
        <f t="shared" si="0"/>
        <v>-3.8072201743256429E-2</v>
      </c>
      <c r="H29" s="162">
        <v>100666.6</v>
      </c>
      <c r="I29" s="46">
        <f t="shared" si="1"/>
        <v>-5.2980829788629086E-2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53632.925000000003</v>
      </c>
      <c r="F30" s="165">
        <v>62500</v>
      </c>
      <c r="G30" s="48">
        <f t="shared" si="0"/>
        <v>0.16532894672442341</v>
      </c>
      <c r="H30" s="165">
        <v>59666.6</v>
      </c>
      <c r="I30" s="48">
        <f>(F30-H30)/H30</f>
        <v>4.7487203896317227E-2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117131.16250000001</v>
      </c>
      <c r="F32" s="168">
        <v>147500</v>
      </c>
      <c r="G32" s="42">
        <f t="shared" si="0"/>
        <v>0.25927205751074139</v>
      </c>
      <c r="H32" s="168">
        <v>120500</v>
      </c>
      <c r="I32" s="43">
        <f>(F32-H32)/H32</f>
        <v>0.22406639004149378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117660.3125</v>
      </c>
      <c r="F33" s="162">
        <v>142500</v>
      </c>
      <c r="G33" s="46">
        <f t="shared" si="0"/>
        <v>0.21111356048795127</v>
      </c>
      <c r="H33" s="162">
        <v>114833.2</v>
      </c>
      <c r="I33" s="46">
        <f>(F33-H33)/H33</f>
        <v>0.24093032328629702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50194.653124999997</v>
      </c>
      <c r="F34" s="162">
        <v>52500</v>
      </c>
      <c r="G34" s="46">
        <f>(F34-E34)/E34</f>
        <v>4.592813639450772E-2</v>
      </c>
      <c r="H34" s="162">
        <v>36333.199999999997</v>
      </c>
      <c r="I34" s="46">
        <f>(F34-H34)/H34</f>
        <v>0.44495943104378377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52913.635714285716</v>
      </c>
      <c r="F35" s="162">
        <v>53666.6</v>
      </c>
      <c r="G35" s="46">
        <f t="shared" si="0"/>
        <v>1.4230061411391468E-2</v>
      </c>
      <c r="H35" s="162">
        <v>48833.2</v>
      </c>
      <c r="I35" s="46">
        <f>(F35-H35)/H35</f>
        <v>9.8977744649132185E-2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47903.909722222219</v>
      </c>
      <c r="F36" s="162">
        <v>43333.2</v>
      </c>
      <c r="G36" s="52">
        <f t="shared" si="0"/>
        <v>-9.5414126920456935E-2</v>
      </c>
      <c r="H36" s="162">
        <v>49333.2</v>
      </c>
      <c r="I36" s="46">
        <f>(F36-H36)/H36</f>
        <v>-0.1216219503295955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1442509.6942875702</v>
      </c>
      <c r="F38" s="189">
        <v>1816400</v>
      </c>
      <c r="G38" s="161">
        <f t="shared" si="0"/>
        <v>0.25919431057764059</v>
      </c>
      <c r="H38" s="189">
        <v>1812993.2</v>
      </c>
      <c r="I38" s="161">
        <f>(F38-H38)/H38</f>
        <v>1.879102469882428E-3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991018.74227905599</v>
      </c>
      <c r="F39" s="135">
        <v>1079596.6000000001</v>
      </c>
      <c r="G39" s="167">
        <f t="shared" si="0"/>
        <v>8.9380607996616374E-2</v>
      </c>
      <c r="H39" s="135">
        <v>1092983.2</v>
      </c>
      <c r="I39" s="167">
        <f>(F39-H39)/H39</f>
        <v>-1.2247763735069177E-2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227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225</v>
      </c>
      <c r="E12" s="214" t="s">
        <v>226</v>
      </c>
      <c r="F12" s="221" t="s">
        <v>186</v>
      </c>
      <c r="G12" s="206" t="s">
        <v>219</v>
      </c>
      <c r="H12" s="223" t="s">
        <v>228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109498.8</v>
      </c>
      <c r="E15" s="190">
        <v>93000</v>
      </c>
      <c r="F15" s="62">
        <f t="shared" ref="F15:F30" si="0">D15-E15</f>
        <v>16498.800000000003</v>
      </c>
      <c r="G15" s="159">
        <v>66016.125</v>
      </c>
      <c r="H15" s="124">
        <f>AVERAGE(D15:E15)</f>
        <v>101249.4</v>
      </c>
      <c r="I15" s="64">
        <f t="shared" ref="I15:I30" si="1">(H15-G15)/G15</f>
        <v>0.53370710565032398</v>
      </c>
    </row>
    <row r="16" spans="1:9" ht="16.5" customHeight="1">
      <c r="A16" s="122"/>
      <c r="B16" s="155" t="s">
        <v>5</v>
      </c>
      <c r="C16" s="142" t="s">
        <v>164</v>
      </c>
      <c r="D16" s="134">
        <v>163332</v>
      </c>
      <c r="E16" s="134">
        <v>142833.20000000001</v>
      </c>
      <c r="F16" s="65">
        <f t="shared" si="0"/>
        <v>20498.799999999988</v>
      </c>
      <c r="G16" s="162">
        <v>128224.5388888889</v>
      </c>
      <c r="H16" s="173">
        <f t="shared" ref="H16:H30" si="2">AVERAGE(D16:E16)</f>
        <v>153082.6</v>
      </c>
      <c r="I16" s="66">
        <f t="shared" si="1"/>
        <v>0.19386352508275734</v>
      </c>
    </row>
    <row r="17" spans="1:9" ht="16.5">
      <c r="A17" s="122"/>
      <c r="B17" s="155" t="s">
        <v>6</v>
      </c>
      <c r="C17" s="142" t="s">
        <v>165</v>
      </c>
      <c r="D17" s="134">
        <v>131498.79999999999</v>
      </c>
      <c r="E17" s="134">
        <v>112500</v>
      </c>
      <c r="F17" s="65">
        <f t="shared" si="0"/>
        <v>18998.799999999988</v>
      </c>
      <c r="G17" s="162">
        <v>73060.702777777769</v>
      </c>
      <c r="H17" s="173">
        <f t="shared" si="2"/>
        <v>121999.4</v>
      </c>
      <c r="I17" s="66">
        <f t="shared" si="1"/>
        <v>0.66983611382817787</v>
      </c>
    </row>
    <row r="18" spans="1:9" ht="16.5">
      <c r="A18" s="122"/>
      <c r="B18" s="155" t="s">
        <v>7</v>
      </c>
      <c r="C18" s="142" t="s">
        <v>166</v>
      </c>
      <c r="D18" s="134">
        <v>40998.800000000003</v>
      </c>
      <c r="E18" s="134">
        <v>39333.199999999997</v>
      </c>
      <c r="F18" s="65">
        <f t="shared" si="0"/>
        <v>1665.6000000000058</v>
      </c>
      <c r="G18" s="162">
        <v>49528.625</v>
      </c>
      <c r="H18" s="173">
        <f t="shared" si="2"/>
        <v>40166</v>
      </c>
      <c r="I18" s="66">
        <f t="shared" si="1"/>
        <v>-0.18903462391697731</v>
      </c>
    </row>
    <row r="19" spans="1:9" ht="16.5">
      <c r="A19" s="122"/>
      <c r="B19" s="155" t="s">
        <v>8</v>
      </c>
      <c r="C19" s="142" t="s">
        <v>167</v>
      </c>
      <c r="D19" s="134">
        <v>336248.5</v>
      </c>
      <c r="E19" s="134">
        <v>300000</v>
      </c>
      <c r="F19" s="65">
        <f t="shared" si="0"/>
        <v>36248.5</v>
      </c>
      <c r="G19" s="162">
        <v>132653.34687499999</v>
      </c>
      <c r="H19" s="173">
        <f t="shared" si="2"/>
        <v>318124.25</v>
      </c>
      <c r="I19" s="66">
        <f t="shared" si="1"/>
        <v>1.3981622589573282</v>
      </c>
    </row>
    <row r="20" spans="1:9" ht="16.5">
      <c r="A20" s="122"/>
      <c r="B20" s="155" t="s">
        <v>9</v>
      </c>
      <c r="C20" s="142" t="s">
        <v>168</v>
      </c>
      <c r="D20" s="134">
        <v>108998.8</v>
      </c>
      <c r="E20" s="134">
        <v>98333.2</v>
      </c>
      <c r="F20" s="65">
        <f t="shared" si="0"/>
        <v>10665.600000000006</v>
      </c>
      <c r="G20" s="162">
        <v>108763.35982142857</v>
      </c>
      <c r="H20" s="173">
        <f t="shared" si="2"/>
        <v>103666</v>
      </c>
      <c r="I20" s="66">
        <f t="shared" si="1"/>
        <v>-4.6866516718475734E-2</v>
      </c>
    </row>
    <row r="21" spans="1:9" ht="16.5">
      <c r="A21" s="122"/>
      <c r="B21" s="155" t="s">
        <v>10</v>
      </c>
      <c r="C21" s="142" t="s">
        <v>169</v>
      </c>
      <c r="D21" s="134">
        <v>86898.8</v>
      </c>
      <c r="E21" s="134">
        <v>57833.2</v>
      </c>
      <c r="F21" s="65">
        <f t="shared" si="0"/>
        <v>29065.600000000006</v>
      </c>
      <c r="G21" s="162">
        <v>65812.387499999997</v>
      </c>
      <c r="H21" s="173">
        <f t="shared" si="2"/>
        <v>72366</v>
      </c>
      <c r="I21" s="66">
        <f t="shared" si="1"/>
        <v>9.9580227202667626E-2</v>
      </c>
    </row>
    <row r="22" spans="1:9" ht="16.5">
      <c r="A22" s="122"/>
      <c r="B22" s="155" t="s">
        <v>11</v>
      </c>
      <c r="C22" s="142" t="s">
        <v>170</v>
      </c>
      <c r="D22" s="134">
        <v>29898.799999999999</v>
      </c>
      <c r="E22" s="134">
        <v>20166.599999999999</v>
      </c>
      <c r="F22" s="65">
        <f t="shared" si="0"/>
        <v>9732.2000000000007</v>
      </c>
      <c r="G22" s="162">
        <v>19355.458333333332</v>
      </c>
      <c r="H22" s="173">
        <f t="shared" si="2"/>
        <v>25032.699999999997</v>
      </c>
      <c r="I22" s="66">
        <f t="shared" si="1"/>
        <v>0.29331476263155737</v>
      </c>
    </row>
    <row r="23" spans="1:9" ht="16.5">
      <c r="A23" s="122"/>
      <c r="B23" s="155" t="s">
        <v>12</v>
      </c>
      <c r="C23" s="142" t="s">
        <v>171</v>
      </c>
      <c r="D23" s="134">
        <v>42665.333333333336</v>
      </c>
      <c r="E23" s="134">
        <v>26166.6</v>
      </c>
      <c r="F23" s="65">
        <f t="shared" si="0"/>
        <v>16498.733333333337</v>
      </c>
      <c r="G23" s="162">
        <v>26719.347222222223</v>
      </c>
      <c r="H23" s="173">
        <f t="shared" si="2"/>
        <v>34415.966666666667</v>
      </c>
      <c r="I23" s="66">
        <f t="shared" si="1"/>
        <v>0.2880541721484588</v>
      </c>
    </row>
    <row r="24" spans="1:9" ht="16.5">
      <c r="A24" s="122"/>
      <c r="B24" s="155" t="s">
        <v>13</v>
      </c>
      <c r="C24" s="142" t="s">
        <v>172</v>
      </c>
      <c r="D24" s="134">
        <v>42665.333333333336</v>
      </c>
      <c r="E24" s="134">
        <v>25000</v>
      </c>
      <c r="F24" s="65">
        <f t="shared" si="0"/>
        <v>17665.333333333336</v>
      </c>
      <c r="G24" s="162">
        <v>28566.569444444445</v>
      </c>
      <c r="H24" s="173">
        <f t="shared" si="2"/>
        <v>33832.666666666672</v>
      </c>
      <c r="I24" s="66">
        <f t="shared" si="1"/>
        <v>0.18434475418770888</v>
      </c>
    </row>
    <row r="25" spans="1:9" ht="16.5">
      <c r="A25" s="122"/>
      <c r="B25" s="155" t="s">
        <v>14</v>
      </c>
      <c r="C25" s="142" t="s">
        <v>173</v>
      </c>
      <c r="D25" s="134">
        <v>42398.8</v>
      </c>
      <c r="E25" s="134">
        <v>26666.6</v>
      </c>
      <c r="F25" s="65">
        <f t="shared" si="0"/>
        <v>15732.200000000004</v>
      </c>
      <c r="G25" s="162">
        <v>27815.856944444444</v>
      </c>
      <c r="H25" s="173">
        <f t="shared" si="2"/>
        <v>34532.699999999997</v>
      </c>
      <c r="I25" s="66">
        <f t="shared" si="1"/>
        <v>0.2414753235527077</v>
      </c>
    </row>
    <row r="26" spans="1:9" ht="16.5">
      <c r="A26" s="122"/>
      <c r="B26" s="155" t="s">
        <v>15</v>
      </c>
      <c r="C26" s="142" t="s">
        <v>174</v>
      </c>
      <c r="D26" s="134">
        <v>83998.8</v>
      </c>
      <c r="E26" s="134">
        <v>59333.2</v>
      </c>
      <c r="F26" s="65">
        <f t="shared" si="0"/>
        <v>24665.600000000006</v>
      </c>
      <c r="G26" s="162">
        <v>70617.263888888891</v>
      </c>
      <c r="H26" s="173">
        <f t="shared" si="2"/>
        <v>71666</v>
      </c>
      <c r="I26" s="66">
        <f t="shared" si="1"/>
        <v>1.485098761063894E-2</v>
      </c>
    </row>
    <row r="27" spans="1:9" ht="16.5">
      <c r="A27" s="122"/>
      <c r="B27" s="155" t="s">
        <v>16</v>
      </c>
      <c r="C27" s="142" t="s">
        <v>175</v>
      </c>
      <c r="D27" s="134">
        <v>40998.666666666664</v>
      </c>
      <c r="E27" s="134">
        <v>26500</v>
      </c>
      <c r="F27" s="65">
        <f t="shared" si="0"/>
        <v>14498.666666666664</v>
      </c>
      <c r="G27" s="162">
        <v>32047.81111111111</v>
      </c>
      <c r="H27" s="173">
        <f t="shared" si="2"/>
        <v>33749.333333333328</v>
      </c>
      <c r="I27" s="66">
        <f t="shared" si="1"/>
        <v>5.3093242977592735E-2</v>
      </c>
    </row>
    <row r="28" spans="1:9" ht="16.5">
      <c r="A28" s="122"/>
      <c r="B28" s="155" t="s">
        <v>17</v>
      </c>
      <c r="C28" s="142" t="s">
        <v>176</v>
      </c>
      <c r="D28" s="134">
        <v>73110.888888888891</v>
      </c>
      <c r="E28" s="134">
        <v>60666.6</v>
      </c>
      <c r="F28" s="65">
        <f t="shared" si="0"/>
        <v>12444.288888888892</v>
      </c>
      <c r="G28" s="162">
        <v>61279.8</v>
      </c>
      <c r="H28" s="173">
        <f t="shared" si="2"/>
        <v>66888.744444444441</v>
      </c>
      <c r="I28" s="66">
        <f t="shared" si="1"/>
        <v>9.1530070993123963E-2</v>
      </c>
    </row>
    <row r="29" spans="1:9" ht="16.5">
      <c r="A29" s="122"/>
      <c r="B29" s="155" t="s">
        <v>18</v>
      </c>
      <c r="C29" s="142" t="s">
        <v>177</v>
      </c>
      <c r="D29" s="134">
        <v>130785.28571428571</v>
      </c>
      <c r="E29" s="134">
        <v>95333.2</v>
      </c>
      <c r="F29" s="65">
        <f t="shared" si="0"/>
        <v>35452.085714285713</v>
      </c>
      <c r="G29" s="162">
        <v>99106.398809523816</v>
      </c>
      <c r="H29" s="173">
        <f t="shared" si="2"/>
        <v>113059.24285714285</v>
      </c>
      <c r="I29" s="66">
        <f t="shared" si="1"/>
        <v>0.14078651040923712</v>
      </c>
    </row>
    <row r="30" spans="1:9" ht="17.25" thickBot="1">
      <c r="A30" s="36"/>
      <c r="B30" s="156" t="s">
        <v>19</v>
      </c>
      <c r="C30" s="143" t="s">
        <v>178</v>
      </c>
      <c r="D30" s="191">
        <v>80198.8</v>
      </c>
      <c r="E30" s="136">
        <v>62500</v>
      </c>
      <c r="F30" s="68">
        <f t="shared" si="0"/>
        <v>17698.800000000003</v>
      </c>
      <c r="G30" s="165">
        <v>53632.925000000003</v>
      </c>
      <c r="H30" s="93">
        <f t="shared" si="2"/>
        <v>71349.399999999994</v>
      </c>
      <c r="I30" s="69">
        <f t="shared" si="1"/>
        <v>0.33032833842271309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187998.8</v>
      </c>
      <c r="E32" s="125">
        <v>147500</v>
      </c>
      <c r="F32" s="62">
        <f>D32-E32</f>
        <v>40498.799999999988</v>
      </c>
      <c r="G32" s="168">
        <v>117131.16250000001</v>
      </c>
      <c r="H32" s="63">
        <f>AVERAGE(D32:E32)</f>
        <v>167749.4</v>
      </c>
      <c r="I32" s="72">
        <f>(H32-G32)/G32</f>
        <v>0.43215004802842272</v>
      </c>
    </row>
    <row r="33" spans="1:9" ht="16.5">
      <c r="A33" s="35"/>
      <c r="B33" s="32" t="s">
        <v>27</v>
      </c>
      <c r="C33" s="15" t="s">
        <v>180</v>
      </c>
      <c r="D33" s="45">
        <v>186998.8</v>
      </c>
      <c r="E33" s="125">
        <v>142500</v>
      </c>
      <c r="F33" s="73">
        <f>D33-E33</f>
        <v>44498.799999999988</v>
      </c>
      <c r="G33" s="162">
        <v>117660.3125</v>
      </c>
      <c r="H33" s="63">
        <f>AVERAGE(D33:E33)</f>
        <v>164749.4</v>
      </c>
      <c r="I33" s="66">
        <f>(H33-G33)/G33</f>
        <v>0.40021215734914861</v>
      </c>
    </row>
    <row r="34" spans="1:9" ht="16.5">
      <c r="A34" s="35"/>
      <c r="B34" s="37" t="s">
        <v>28</v>
      </c>
      <c r="C34" s="15" t="s">
        <v>181</v>
      </c>
      <c r="D34" s="45">
        <v>43141.428571428572</v>
      </c>
      <c r="E34" s="125">
        <v>52500</v>
      </c>
      <c r="F34" s="65">
        <f>D34-E34</f>
        <v>-9358.5714285714275</v>
      </c>
      <c r="G34" s="162">
        <v>50194.653124999997</v>
      </c>
      <c r="H34" s="63">
        <f>AVERAGE(D34:E34)</f>
        <v>47820.71428571429</v>
      </c>
      <c r="I34" s="66">
        <f>(H34-G34)/G34</f>
        <v>-4.7294655735021722E-2</v>
      </c>
    </row>
    <row r="35" spans="1:9" ht="16.5">
      <c r="A35" s="35"/>
      <c r="B35" s="32" t="s">
        <v>29</v>
      </c>
      <c r="C35" s="15" t="s">
        <v>182</v>
      </c>
      <c r="D35" s="45">
        <v>75712.857142857145</v>
      </c>
      <c r="E35" s="125">
        <v>53666.6</v>
      </c>
      <c r="F35" s="73">
        <f>D35-E35</f>
        <v>22046.257142857146</v>
      </c>
      <c r="G35" s="162">
        <v>52913.635714285716</v>
      </c>
      <c r="H35" s="63">
        <f>AVERAGE(D35:E35)</f>
        <v>64689.728571428568</v>
      </c>
      <c r="I35" s="66">
        <f>(H35-G35)/G35</f>
        <v>0.22255308481786146</v>
      </c>
    </row>
    <row r="36" spans="1:9" ht="17.25" thickBot="1">
      <c r="A36" s="36"/>
      <c r="B36" s="37" t="s">
        <v>30</v>
      </c>
      <c r="C36" s="15" t="s">
        <v>183</v>
      </c>
      <c r="D36" s="47">
        <v>68998.8</v>
      </c>
      <c r="E36" s="125">
        <v>43333.2</v>
      </c>
      <c r="F36" s="65">
        <f>D36-E36</f>
        <v>25665.600000000006</v>
      </c>
      <c r="G36" s="165">
        <v>47903.909722222219</v>
      </c>
      <c r="H36" s="63">
        <f>AVERAGE(D36:E36)</f>
        <v>56166</v>
      </c>
      <c r="I36" s="74">
        <f>(H36-G36)/G36</f>
        <v>0.17247214946935879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1935875.5</v>
      </c>
      <c r="E38" s="126">
        <v>1816400</v>
      </c>
      <c r="F38" s="62">
        <f>D38-E38</f>
        <v>119475.5</v>
      </c>
      <c r="G38" s="162">
        <v>1442509.6942875702</v>
      </c>
      <c r="H38" s="62">
        <f>AVERAGE(D38:E38)</f>
        <v>1876137.75</v>
      </c>
      <c r="I38" s="72">
        <f>(H38-G38)/G38</f>
        <v>0.30060668391319961</v>
      </c>
    </row>
    <row r="39" spans="1:9" ht="17.25" thickBot="1">
      <c r="A39" s="36"/>
      <c r="B39" s="34" t="s">
        <v>32</v>
      </c>
      <c r="C39" s="16" t="s">
        <v>185</v>
      </c>
      <c r="D39" s="54">
        <v>981415.11111111112</v>
      </c>
      <c r="E39" s="127">
        <v>1079596.6000000001</v>
      </c>
      <c r="F39" s="68">
        <f>D39-E39</f>
        <v>-98181.488888888969</v>
      </c>
      <c r="G39" s="162">
        <v>991018.74227905599</v>
      </c>
      <c r="H39" s="75">
        <f>AVERAGE(D39:E39)</f>
        <v>1030505.8555555556</v>
      </c>
      <c r="I39" s="69">
        <f>(H39-G39)/G39</f>
        <v>3.9844971232017912E-2</v>
      </c>
    </row>
    <row r="40" spans="1:9" ht="15.75" customHeight="1" thickBot="1">
      <c r="A40" s="216"/>
      <c r="B40" s="217"/>
      <c r="C40" s="218"/>
      <c r="D40" s="77">
        <f>SUM(D15:D39)</f>
        <v>5024336.5047619054</v>
      </c>
      <c r="E40" s="77">
        <f>SUM(E15:E39)</f>
        <v>4581662</v>
      </c>
      <c r="F40" s="77">
        <f>SUM(F15:F39)</f>
        <v>442674.50476190471</v>
      </c>
      <c r="G40" s="77">
        <f>SUM(G15:G39)</f>
        <v>3862532.6267451979</v>
      </c>
      <c r="H40" s="77">
        <f>AVERAGE(D40:E40)</f>
        <v>4802999.2523809522</v>
      </c>
      <c r="I40" s="69">
        <f>(H40-G40)/G40</f>
        <v>0.24348444829273791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229</v>
      </c>
      <c r="G13" s="206" t="s">
        <v>197</v>
      </c>
      <c r="H13" s="223" t="s">
        <v>223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66016.125</v>
      </c>
      <c r="F16" s="40">
        <v>101249.4</v>
      </c>
      <c r="G16" s="21">
        <f t="shared" ref="G16:G31" si="0">(F16-E16)/E16</f>
        <v>0.53370710565032398</v>
      </c>
      <c r="H16" s="159">
        <v>100416</v>
      </c>
      <c r="I16" s="21">
        <f t="shared" ref="I16:I31" si="1">(F16-H16)/H16</f>
        <v>8.2994741873804387E-3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128224.5388888889</v>
      </c>
      <c r="F17" s="44">
        <v>153082.6</v>
      </c>
      <c r="G17" s="21">
        <f t="shared" si="0"/>
        <v>0.19386352508275734</v>
      </c>
      <c r="H17" s="162">
        <v>143443.74444444443</v>
      </c>
      <c r="I17" s="21">
        <f t="shared" si="1"/>
        <v>6.7196067649284597E-2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73060.702777777769</v>
      </c>
      <c r="F18" s="44">
        <v>121999.4</v>
      </c>
      <c r="G18" s="21">
        <f t="shared" si="0"/>
        <v>0.66983611382817787</v>
      </c>
      <c r="H18" s="162">
        <v>113888.18888888889</v>
      </c>
      <c r="I18" s="21">
        <f t="shared" si="1"/>
        <v>7.1220827991430494E-2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49528.625</v>
      </c>
      <c r="F19" s="44">
        <v>40166</v>
      </c>
      <c r="G19" s="21">
        <f t="shared" si="0"/>
        <v>-0.18903462391697731</v>
      </c>
      <c r="H19" s="162">
        <v>38949.4</v>
      </c>
      <c r="I19" s="21">
        <f t="shared" si="1"/>
        <v>3.123539772114586E-2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132653.34687499999</v>
      </c>
      <c r="F20" s="44">
        <v>318124.25</v>
      </c>
      <c r="G20" s="21">
        <f t="shared" si="0"/>
        <v>1.3981622589573282</v>
      </c>
      <c r="H20" s="162">
        <v>313540.84999999998</v>
      </c>
      <c r="I20" s="21">
        <f t="shared" si="1"/>
        <v>1.4618190899208265E-2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108763.35982142857</v>
      </c>
      <c r="F21" s="44">
        <v>103666</v>
      </c>
      <c r="G21" s="21">
        <f t="shared" si="0"/>
        <v>-4.6866516718475734E-2</v>
      </c>
      <c r="H21" s="162">
        <v>102082.70000000001</v>
      </c>
      <c r="I21" s="21">
        <f t="shared" si="1"/>
        <v>1.550997377616372E-2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65812.387499999997</v>
      </c>
      <c r="F22" s="44">
        <v>72366</v>
      </c>
      <c r="G22" s="21">
        <f t="shared" si="0"/>
        <v>9.9580227202667626E-2</v>
      </c>
      <c r="H22" s="162">
        <v>75516</v>
      </c>
      <c r="I22" s="21">
        <f t="shared" si="1"/>
        <v>-4.1713014460511677E-2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19355.458333333332</v>
      </c>
      <c r="F23" s="162">
        <v>25032.699999999997</v>
      </c>
      <c r="G23" s="21">
        <f t="shared" si="0"/>
        <v>0.29331476263155737</v>
      </c>
      <c r="H23" s="162">
        <v>26132.699999999997</v>
      </c>
      <c r="I23" s="21">
        <f t="shared" si="1"/>
        <v>-4.2092856842193882E-2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26719.347222222223</v>
      </c>
      <c r="F24" s="162">
        <v>34415.966666666667</v>
      </c>
      <c r="G24" s="21">
        <f t="shared" si="0"/>
        <v>0.2880541721484588</v>
      </c>
      <c r="H24" s="162">
        <v>32999.300000000003</v>
      </c>
      <c r="I24" s="21">
        <f t="shared" si="1"/>
        <v>4.2930203569974637E-2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28566.569444444445</v>
      </c>
      <c r="F25" s="44">
        <v>33832.666666666672</v>
      </c>
      <c r="G25" s="21">
        <f t="shared" si="0"/>
        <v>0.18434475418770888</v>
      </c>
      <c r="H25" s="162">
        <v>33554.85555555555</v>
      </c>
      <c r="I25" s="21">
        <f t="shared" si="1"/>
        <v>8.2793117869680421E-3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27815.856944444444</v>
      </c>
      <c r="F26" s="162">
        <v>34532.699999999997</v>
      </c>
      <c r="G26" s="21">
        <f t="shared" si="0"/>
        <v>0.2414753235527077</v>
      </c>
      <c r="H26" s="162">
        <v>33032.699999999997</v>
      </c>
      <c r="I26" s="21">
        <f t="shared" si="1"/>
        <v>4.5409548719904824E-2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70617.263888888891</v>
      </c>
      <c r="F27" s="44">
        <v>71666</v>
      </c>
      <c r="G27" s="21">
        <f t="shared" si="0"/>
        <v>1.485098761063894E-2</v>
      </c>
      <c r="H27" s="162">
        <v>69166</v>
      </c>
      <c r="I27" s="21">
        <f t="shared" si="1"/>
        <v>3.6144926698088657E-2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32047.81111111111</v>
      </c>
      <c r="F28" s="162">
        <v>33749.333333333328</v>
      </c>
      <c r="G28" s="21">
        <f t="shared" si="0"/>
        <v>5.3093242977592735E-2</v>
      </c>
      <c r="H28" s="162">
        <v>33749.26666666667</v>
      </c>
      <c r="I28" s="21">
        <f t="shared" si="1"/>
        <v>1.9753515629501258E-6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61279.8</v>
      </c>
      <c r="F29" s="44">
        <v>66888.744444444441</v>
      </c>
      <c r="G29" s="21">
        <f t="shared" si="0"/>
        <v>9.1530070993123963E-2</v>
      </c>
      <c r="H29" s="162">
        <v>67444.266666666663</v>
      </c>
      <c r="I29" s="21">
        <f t="shared" si="1"/>
        <v>-8.2367597674063014E-3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99106.398809523816</v>
      </c>
      <c r="F30" s="44">
        <v>113059.24285714285</v>
      </c>
      <c r="G30" s="21">
        <f t="shared" si="0"/>
        <v>0.14078651040923712</v>
      </c>
      <c r="H30" s="162">
        <v>113561.65714285715</v>
      </c>
      <c r="I30" s="21">
        <f t="shared" si="1"/>
        <v>-4.4241542291187201E-3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53632.925000000003</v>
      </c>
      <c r="F31" s="165">
        <v>71349.399999999994</v>
      </c>
      <c r="G31" s="149">
        <f t="shared" si="0"/>
        <v>0.33032833842271309</v>
      </c>
      <c r="H31" s="165">
        <v>69532.7</v>
      </c>
      <c r="I31" s="149">
        <f t="shared" si="1"/>
        <v>2.6127275368279919E-2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117131.16250000001</v>
      </c>
      <c r="F33" s="51">
        <v>167749.4</v>
      </c>
      <c r="G33" s="21">
        <f>(F33-E33)/E33</f>
        <v>0.43215004802842272</v>
      </c>
      <c r="H33" s="168">
        <v>152999.4</v>
      </c>
      <c r="I33" s="21">
        <f>(F33-H33)/H33</f>
        <v>9.6405606819373157E-2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117660.3125</v>
      </c>
      <c r="F34" s="44">
        <v>164749.4</v>
      </c>
      <c r="G34" s="21">
        <f>(F34-E34)/E34</f>
        <v>0.40021215734914861</v>
      </c>
      <c r="H34" s="162">
        <v>149416</v>
      </c>
      <c r="I34" s="21">
        <f>(F34-H34)/H34</f>
        <v>0.10262220913422923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50194.653124999997</v>
      </c>
      <c r="F35" s="44">
        <v>47820.71428571429</v>
      </c>
      <c r="G35" s="21">
        <f>(F35-E35)/E35</f>
        <v>-4.7294655735021722E-2</v>
      </c>
      <c r="H35" s="162">
        <v>38523.028571428571</v>
      </c>
      <c r="I35" s="21">
        <f>(F35-H35)/H35</f>
        <v>0.24135396564281414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52913.635714285716</v>
      </c>
      <c r="F36" s="44">
        <v>64689.728571428568</v>
      </c>
      <c r="G36" s="21">
        <f>(F36-E36)/E36</f>
        <v>0.22255308481786146</v>
      </c>
      <c r="H36" s="162">
        <v>58165.766666666663</v>
      </c>
      <c r="I36" s="21">
        <f>(F36-H36)/H36</f>
        <v>0.11216153897100825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47903.909722222219</v>
      </c>
      <c r="F37" s="165">
        <v>56166</v>
      </c>
      <c r="G37" s="149">
        <f>(F37-E37)/E37</f>
        <v>0.17247214946935879</v>
      </c>
      <c r="H37" s="165">
        <v>59416</v>
      </c>
      <c r="I37" s="149">
        <f>(F37-H37)/H37</f>
        <v>-5.4699070957317894E-2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1442509.6942875702</v>
      </c>
      <c r="F39" s="44">
        <v>1876137.75</v>
      </c>
      <c r="G39" s="21">
        <f t="shared" ref="G39:G44" si="2">(F39-E39)/E39</f>
        <v>0.30060668391319961</v>
      </c>
      <c r="H39" s="162">
        <v>1874434.35</v>
      </c>
      <c r="I39" s="21">
        <f t="shared" ref="I39:I44" si="3">(F39-H39)/H39</f>
        <v>9.0875415295281307E-4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991018.74227905599</v>
      </c>
      <c r="F40" s="44">
        <v>1030505.8555555556</v>
      </c>
      <c r="G40" s="21">
        <f t="shared" si="2"/>
        <v>3.9844971232017912E-2</v>
      </c>
      <c r="H40" s="162">
        <v>1037199.1555555556</v>
      </c>
      <c r="I40" s="21">
        <f t="shared" si="3"/>
        <v>-6.4532447448965675E-3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608971.41666666663</v>
      </c>
      <c r="F41" s="170">
        <v>629544.5</v>
      </c>
      <c r="G41" s="21">
        <f t="shared" si="2"/>
        <v>3.3783331647886661E-2</v>
      </c>
      <c r="H41" s="170">
        <v>642252</v>
      </c>
      <c r="I41" s="21">
        <f t="shared" si="3"/>
        <v>-1.978584729981378E-2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316465.78571428568</v>
      </c>
      <c r="F42" s="163">
        <v>396175</v>
      </c>
      <c r="G42" s="21">
        <f t="shared" si="2"/>
        <v>0.2518730867092156</v>
      </c>
      <c r="H42" s="163">
        <v>410078.5</v>
      </c>
      <c r="I42" s="21">
        <f t="shared" si="3"/>
        <v>-3.3904484141450968E-2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237736.20833333331</v>
      </c>
      <c r="F43" s="163">
        <v>224250</v>
      </c>
      <c r="G43" s="21">
        <f t="shared" si="2"/>
        <v>-5.6727615990342158E-2</v>
      </c>
      <c r="H43" s="163">
        <v>246675</v>
      </c>
      <c r="I43" s="21">
        <f t="shared" si="3"/>
        <v>-9.0909090909090912E-2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794705.71250000002</v>
      </c>
      <c r="F44" s="166">
        <v>1028500.2</v>
      </c>
      <c r="G44" s="153">
        <f t="shared" si="2"/>
        <v>0.29419001754061247</v>
      </c>
      <c r="H44" s="166">
        <v>1028500.2</v>
      </c>
      <c r="I44" s="153">
        <f t="shared" si="3"/>
        <v>0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430399.16790398414</v>
      </c>
      <c r="F46" s="41">
        <v>377412.75</v>
      </c>
      <c r="G46" s="21">
        <f t="shared" ref="G46:G51" si="4">(F46-E46)/E46</f>
        <v>-0.12310994503549934</v>
      </c>
      <c r="H46" s="160">
        <v>417217.125</v>
      </c>
      <c r="I46" s="21">
        <f t="shared" ref="I46:I51" si="5">(F46-H46)/H46</f>
        <v>-9.5404461166353136E-2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318952.03722160356</v>
      </c>
      <c r="F47" s="45">
        <v>318526.59999999998</v>
      </c>
      <c r="G47" s="21">
        <f t="shared" si="4"/>
        <v>-1.3338595523940688E-3</v>
      </c>
      <c r="H47" s="163">
        <v>318526.59999999998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976971.35754056624</v>
      </c>
      <c r="F48" s="45">
        <v>990544.28571428568</v>
      </c>
      <c r="G48" s="21">
        <f t="shared" si="4"/>
        <v>1.3892861923698575E-2</v>
      </c>
      <c r="H48" s="163">
        <v>990544.28571428568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1312045.9439285714</v>
      </c>
      <c r="F49" s="163">
        <v>1272394.5</v>
      </c>
      <c r="G49" s="21">
        <f t="shared" si="4"/>
        <v>-3.0221078851740323E-2</v>
      </c>
      <c r="H49" s="163">
        <v>1292705.142857143</v>
      </c>
      <c r="I49" s="21">
        <f t="shared" si="5"/>
        <v>-1.5711736716891432E-2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143391.58013177433</v>
      </c>
      <c r="F50" s="45">
        <v>151593</v>
      </c>
      <c r="G50" s="21">
        <f t="shared" si="4"/>
        <v>5.719596548617923E-2</v>
      </c>
      <c r="H50" s="163">
        <v>147108</v>
      </c>
      <c r="I50" s="21">
        <f t="shared" si="5"/>
        <v>3.048780487804878E-2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1781499.6666666667</v>
      </c>
      <c r="F51" s="166">
        <v>1759465.5</v>
      </c>
      <c r="G51" s="153">
        <f t="shared" si="4"/>
        <v>-1.2368324888824982E-2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141336.4366648107</v>
      </c>
      <c r="F53" s="124">
        <v>157646.5</v>
      </c>
      <c r="G53" s="22">
        <f t="shared" ref="G53:G61" si="6">(F53-E53)/E53</f>
        <v>0.11539885764822108</v>
      </c>
      <c r="H53" s="124">
        <v>150470.5</v>
      </c>
      <c r="I53" s="22">
        <f t="shared" ref="I53:I61" si="7">(F53-H53)/H53</f>
        <v>4.7690411077254344E-2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189516.19000556791</v>
      </c>
      <c r="F54" s="174">
        <v>207793</v>
      </c>
      <c r="G54" s="147">
        <f t="shared" si="6"/>
        <v>9.6439306815397252E-2</v>
      </c>
      <c r="H54" s="174">
        <v>207793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134254.27083333334</v>
      </c>
      <c r="F55" s="174">
        <v>144417</v>
      </c>
      <c r="G55" s="147">
        <f t="shared" si="6"/>
        <v>7.5697622903057787E-2</v>
      </c>
      <c r="H55" s="174">
        <v>139035</v>
      </c>
      <c r="I55" s="147">
        <f t="shared" si="7"/>
        <v>3.870967741935484E-2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188129.77266146993</v>
      </c>
      <c r="F56" s="174">
        <v>185499.6</v>
      </c>
      <c r="G56" s="147">
        <f t="shared" si="6"/>
        <v>-1.3980629563629955E-2</v>
      </c>
      <c r="H56" s="174">
        <v>185499.6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96947.90457962139</v>
      </c>
      <c r="F57" s="179">
        <v>107644.375</v>
      </c>
      <c r="G57" s="147">
        <f t="shared" si="6"/>
        <v>0.11033214659728731</v>
      </c>
      <c r="H57" s="179">
        <v>107644.375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101331.64785502176</v>
      </c>
      <c r="F58" s="166">
        <v>169533</v>
      </c>
      <c r="G58" s="152">
        <f t="shared" si="6"/>
        <v>0.67305085418679833</v>
      </c>
      <c r="H58" s="166">
        <v>155779</v>
      </c>
      <c r="I58" s="152">
        <f t="shared" si="7"/>
        <v>8.829174664107485E-2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203104.796875</v>
      </c>
      <c r="F59" s="173">
        <v>179071.1</v>
      </c>
      <c r="G59" s="147">
        <f t="shared" si="6"/>
        <v>-0.11833150789536218</v>
      </c>
      <c r="H59" s="173">
        <v>179071.1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187973.61111111112</v>
      </c>
      <c r="F60" s="174">
        <v>197676.375</v>
      </c>
      <c r="G60" s="147">
        <f t="shared" si="6"/>
        <v>5.1617691608603383E-2</v>
      </c>
      <c r="H60" s="174">
        <v>196555.125</v>
      </c>
      <c r="I60" s="147">
        <f t="shared" si="7"/>
        <v>5.7045065601825443E-3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1079519.6666666667</v>
      </c>
      <c r="F61" s="67">
        <v>1234571</v>
      </c>
      <c r="G61" s="28">
        <f t="shared" si="6"/>
        <v>0.1436299292370464</v>
      </c>
      <c r="H61" s="175">
        <v>1234571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391947.58804287307</v>
      </c>
      <c r="F63" s="51">
        <v>451191</v>
      </c>
      <c r="G63" s="21">
        <f t="shared" ref="G63:G68" si="8">(F63-E63)/E63</f>
        <v>0.15115136248943215</v>
      </c>
      <c r="H63" s="168">
        <v>451191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2831027.458333333</v>
      </c>
      <c r="F64" s="44">
        <v>3113636.5</v>
      </c>
      <c r="G64" s="21">
        <f t="shared" si="8"/>
        <v>9.9825609544968177E-2</v>
      </c>
      <c r="H64" s="162">
        <v>3113636.5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960385.25744047621</v>
      </c>
      <c r="F65" s="44">
        <v>806502.66666666663</v>
      </c>
      <c r="G65" s="21">
        <f t="shared" si="8"/>
        <v>-0.16023006348923166</v>
      </c>
      <c r="H65" s="162">
        <v>818363</v>
      </c>
      <c r="I65" s="21">
        <f t="shared" si="9"/>
        <v>-1.4492753623188453E-2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596372.47023809527</v>
      </c>
      <c r="F66" s="44">
        <v>606073</v>
      </c>
      <c r="G66" s="21">
        <f t="shared" si="8"/>
        <v>1.6265891277697481E-2</v>
      </c>
      <c r="H66" s="162">
        <v>606073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300256.296875</v>
      </c>
      <c r="F67" s="44">
        <v>303410.25</v>
      </c>
      <c r="G67" s="21">
        <f t="shared" si="8"/>
        <v>1.0504203101902058E-2</v>
      </c>
      <c r="H67" s="162">
        <v>303410.25</v>
      </c>
      <c r="I67" s="21">
        <f t="shared" si="9"/>
        <v>0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223141.74483972319</v>
      </c>
      <c r="F68" s="171">
        <v>221665.125</v>
      </c>
      <c r="G68" s="153">
        <f t="shared" si="8"/>
        <v>-6.6174074276590866E-3</v>
      </c>
      <c r="H68" s="171">
        <v>221665.125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294208.08401385794</v>
      </c>
      <c r="F70" s="41">
        <v>310182.3</v>
      </c>
      <c r="G70" s="21">
        <f>(F70-E70)/E70</f>
        <v>5.429563922312082E-2</v>
      </c>
      <c r="H70" s="160">
        <v>310182.3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196696.30245784283</v>
      </c>
      <c r="F71" s="163">
        <v>205541.14285714287</v>
      </c>
      <c r="G71" s="21">
        <f>(F71-E71)/E71</f>
        <v>4.4966988645837508E-2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79675.329168986646</v>
      </c>
      <c r="F72" s="163">
        <v>98670</v>
      </c>
      <c r="G72" s="21">
        <f>(F72-E72)/E72</f>
        <v>0.23840090814970824</v>
      </c>
      <c r="H72" s="163">
        <v>98670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127910.20971603564</v>
      </c>
      <c r="F73" s="45">
        <v>148005</v>
      </c>
      <c r="G73" s="21">
        <f>(F73-E73)/E73</f>
        <v>0.15710075316564159</v>
      </c>
      <c r="H73" s="163">
        <v>148005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116649.15000154664</v>
      </c>
      <c r="F74" s="47">
        <v>128168.77777777778</v>
      </c>
      <c r="G74" s="21">
        <f>(F74-E74)/E74</f>
        <v>9.8754493933975507E-2</v>
      </c>
      <c r="H74" s="166">
        <v>128168.77777777778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70553.232142857159</v>
      </c>
      <c r="F76" s="41">
        <v>69581.571428571435</v>
      </c>
      <c r="G76" s="22">
        <f t="shared" ref="G76:G82" si="10">(F76-E76)/E76</f>
        <v>-1.3772022695123204E-2</v>
      </c>
      <c r="H76" s="160">
        <v>69581.571428571435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112139.18705357143</v>
      </c>
      <c r="F77" s="30">
        <v>90151.625</v>
      </c>
      <c r="G77" s="21">
        <f t="shared" si="10"/>
        <v>-0.19607384921621976</v>
      </c>
      <c r="H77" s="154">
        <v>90148.5</v>
      </c>
      <c r="I77" s="21">
        <f t="shared" si="11"/>
        <v>3.4665024931085931E-5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46224.101190476191</v>
      </c>
      <c r="F78" s="45">
        <v>52923</v>
      </c>
      <c r="G78" s="21">
        <f t="shared" si="10"/>
        <v>0.14492220804726044</v>
      </c>
      <c r="H78" s="163">
        <v>53820</v>
      </c>
      <c r="I78" s="21">
        <f t="shared" si="11"/>
        <v>-1.6666666666666666E-2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94342.052207065091</v>
      </c>
      <c r="F79" s="45">
        <v>97071.444444444438</v>
      </c>
      <c r="G79" s="21">
        <f t="shared" si="10"/>
        <v>2.8930812649578422E-2</v>
      </c>
      <c r="H79" s="163">
        <v>97071.444444444438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132959.86299802031</v>
      </c>
      <c r="F80" s="57">
        <v>141128</v>
      </c>
      <c r="G80" s="21">
        <f t="shared" si="10"/>
        <v>6.1433103327590728E-2</v>
      </c>
      <c r="H80" s="172">
        <v>141128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578645.625</v>
      </c>
      <c r="F81" s="57">
        <v>576472</v>
      </c>
      <c r="G81" s="21">
        <f t="shared" si="10"/>
        <v>-3.7564009924035977E-3</v>
      </c>
      <c r="H81" s="172">
        <v>576472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169664.81666666668</v>
      </c>
      <c r="F82" s="166">
        <v>260229.66666666666</v>
      </c>
      <c r="G82" s="149">
        <f t="shared" si="10"/>
        <v>0.53378686152668253</v>
      </c>
      <c r="H82" s="166">
        <v>260229.66666666666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230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9" t="s">
        <v>208</v>
      </c>
      <c r="E11" s="229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229</v>
      </c>
      <c r="G12" s="206" t="s">
        <v>197</v>
      </c>
      <c r="H12" s="223" t="s">
        <v>223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11</v>
      </c>
      <c r="C15" s="141" t="s">
        <v>91</v>
      </c>
      <c r="D15" s="138" t="s">
        <v>81</v>
      </c>
      <c r="E15" s="159">
        <v>19355.458333333332</v>
      </c>
      <c r="F15" s="159">
        <v>25032.699999999997</v>
      </c>
      <c r="G15" s="147">
        <f>(F15-E15)/E15</f>
        <v>0.29331476263155737</v>
      </c>
      <c r="H15" s="159">
        <v>26132.699999999997</v>
      </c>
      <c r="I15" s="147">
        <f>(F15-H15)/H15</f>
        <v>-4.2092856842193882E-2</v>
      </c>
    </row>
    <row r="16" spans="1:9" ht="16.5">
      <c r="A16" s="122"/>
      <c r="B16" s="155" t="s">
        <v>10</v>
      </c>
      <c r="C16" s="142" t="s">
        <v>90</v>
      </c>
      <c r="D16" s="138" t="s">
        <v>161</v>
      </c>
      <c r="E16" s="162">
        <v>65812.387499999997</v>
      </c>
      <c r="F16" s="162">
        <v>72366</v>
      </c>
      <c r="G16" s="147">
        <f>(F16-E16)/E16</f>
        <v>9.9580227202667626E-2</v>
      </c>
      <c r="H16" s="162">
        <v>75516</v>
      </c>
      <c r="I16" s="147">
        <f>(F16-H16)/H16</f>
        <v>-4.1713014460511677E-2</v>
      </c>
    </row>
    <row r="17" spans="1:9" ht="16.5">
      <c r="A17" s="122"/>
      <c r="B17" s="155" t="s">
        <v>17</v>
      </c>
      <c r="C17" s="142" t="s">
        <v>97</v>
      </c>
      <c r="D17" s="138" t="s">
        <v>161</v>
      </c>
      <c r="E17" s="162">
        <v>61279.8</v>
      </c>
      <c r="F17" s="162">
        <v>66888.744444444441</v>
      </c>
      <c r="G17" s="147">
        <f>(F17-E17)/E17</f>
        <v>9.1530070993123963E-2</v>
      </c>
      <c r="H17" s="162">
        <v>67444.266666666663</v>
      </c>
      <c r="I17" s="147">
        <f>(F17-H17)/H17</f>
        <v>-8.2367597674063014E-3</v>
      </c>
    </row>
    <row r="18" spans="1:9" ht="16.5">
      <c r="A18" s="122"/>
      <c r="B18" s="155" t="s">
        <v>18</v>
      </c>
      <c r="C18" s="142" t="s">
        <v>98</v>
      </c>
      <c r="D18" s="138" t="s">
        <v>83</v>
      </c>
      <c r="E18" s="162">
        <v>99106.398809523816</v>
      </c>
      <c r="F18" s="162">
        <v>113059.24285714285</v>
      </c>
      <c r="G18" s="147">
        <f>(F18-E18)/E18</f>
        <v>0.14078651040923712</v>
      </c>
      <c r="H18" s="162">
        <v>113561.65714285715</v>
      </c>
      <c r="I18" s="147">
        <f>(F18-H18)/H18</f>
        <v>-4.4241542291187201E-3</v>
      </c>
    </row>
    <row r="19" spans="1:9" ht="16.5">
      <c r="A19" s="122"/>
      <c r="B19" s="155" t="s">
        <v>16</v>
      </c>
      <c r="C19" s="142" t="s">
        <v>96</v>
      </c>
      <c r="D19" s="138" t="s">
        <v>81</v>
      </c>
      <c r="E19" s="162">
        <v>32047.81111111111</v>
      </c>
      <c r="F19" s="162">
        <v>33749.333333333328</v>
      </c>
      <c r="G19" s="147">
        <f>(F19-E19)/E19</f>
        <v>5.3093242977592735E-2</v>
      </c>
      <c r="H19" s="162">
        <v>33749.26666666667</v>
      </c>
      <c r="I19" s="147">
        <f>(F19-H19)/H19</f>
        <v>1.9753515629501258E-6</v>
      </c>
    </row>
    <row r="20" spans="1:9" ht="16.5" customHeight="1">
      <c r="A20" s="122"/>
      <c r="B20" s="155" t="s">
        <v>13</v>
      </c>
      <c r="C20" s="142" t="s">
        <v>93</v>
      </c>
      <c r="D20" s="138" t="s">
        <v>81</v>
      </c>
      <c r="E20" s="162">
        <v>28566.569444444445</v>
      </c>
      <c r="F20" s="162">
        <v>33832.666666666672</v>
      </c>
      <c r="G20" s="147">
        <f>(F20-E20)/E20</f>
        <v>0.18434475418770888</v>
      </c>
      <c r="H20" s="162">
        <v>33554.85555555555</v>
      </c>
      <c r="I20" s="147">
        <f>(F20-H20)/H20</f>
        <v>8.2793117869680421E-3</v>
      </c>
    </row>
    <row r="21" spans="1:9" ht="16.5">
      <c r="A21" s="122"/>
      <c r="B21" s="155" t="s">
        <v>4</v>
      </c>
      <c r="C21" s="142" t="s">
        <v>84</v>
      </c>
      <c r="D21" s="138" t="s">
        <v>161</v>
      </c>
      <c r="E21" s="162">
        <v>66016.125</v>
      </c>
      <c r="F21" s="162">
        <v>101249.4</v>
      </c>
      <c r="G21" s="147">
        <f>(F21-E21)/E21</f>
        <v>0.53370710565032398</v>
      </c>
      <c r="H21" s="162">
        <v>100416</v>
      </c>
      <c r="I21" s="147">
        <f>(F21-H21)/H21</f>
        <v>8.2994741873804387E-3</v>
      </c>
    </row>
    <row r="22" spans="1:9" ht="16.5">
      <c r="A22" s="122"/>
      <c r="B22" s="155" t="s">
        <v>8</v>
      </c>
      <c r="C22" s="142" t="s">
        <v>89</v>
      </c>
      <c r="D22" s="140" t="s">
        <v>161</v>
      </c>
      <c r="E22" s="162">
        <v>132653.34687499999</v>
      </c>
      <c r="F22" s="162">
        <v>318124.25</v>
      </c>
      <c r="G22" s="147">
        <f>(F22-E22)/E22</f>
        <v>1.3981622589573282</v>
      </c>
      <c r="H22" s="162">
        <v>313540.84999999998</v>
      </c>
      <c r="I22" s="147">
        <f>(F22-H22)/H22</f>
        <v>1.4618190899208265E-2</v>
      </c>
    </row>
    <row r="23" spans="1:9" ht="16.5">
      <c r="A23" s="122"/>
      <c r="B23" s="155" t="s">
        <v>9</v>
      </c>
      <c r="C23" s="142" t="s">
        <v>88</v>
      </c>
      <c r="D23" s="140" t="s">
        <v>161</v>
      </c>
      <c r="E23" s="162">
        <v>108763.35982142857</v>
      </c>
      <c r="F23" s="162">
        <v>103666</v>
      </c>
      <c r="G23" s="147">
        <f>(F23-E23)/E23</f>
        <v>-4.6866516718475734E-2</v>
      </c>
      <c r="H23" s="162">
        <v>102082.70000000001</v>
      </c>
      <c r="I23" s="147">
        <f>(F23-H23)/H23</f>
        <v>1.550997377616372E-2</v>
      </c>
    </row>
    <row r="24" spans="1:9" ht="16.5">
      <c r="A24" s="122"/>
      <c r="B24" s="155" t="s">
        <v>19</v>
      </c>
      <c r="C24" s="142" t="s">
        <v>99</v>
      </c>
      <c r="D24" s="140" t="s">
        <v>161</v>
      </c>
      <c r="E24" s="162">
        <v>53632.925000000003</v>
      </c>
      <c r="F24" s="162">
        <v>71349.399999999994</v>
      </c>
      <c r="G24" s="147">
        <f>(F24-E24)/E24</f>
        <v>0.33032833842271309</v>
      </c>
      <c r="H24" s="162">
        <v>69532.7</v>
      </c>
      <c r="I24" s="147">
        <f>(F24-H24)/H24</f>
        <v>2.6127275368279919E-2</v>
      </c>
    </row>
    <row r="25" spans="1:9" ht="16.5">
      <c r="A25" s="122"/>
      <c r="B25" s="155" t="s">
        <v>7</v>
      </c>
      <c r="C25" s="142" t="s">
        <v>87</v>
      </c>
      <c r="D25" s="140" t="s">
        <v>161</v>
      </c>
      <c r="E25" s="162">
        <v>49528.625</v>
      </c>
      <c r="F25" s="162">
        <v>40166</v>
      </c>
      <c r="G25" s="147">
        <f>(F25-E25)/E25</f>
        <v>-0.18903462391697731</v>
      </c>
      <c r="H25" s="162">
        <v>38949.4</v>
      </c>
      <c r="I25" s="147">
        <f>(F25-H25)/H25</f>
        <v>3.123539772114586E-2</v>
      </c>
    </row>
    <row r="26" spans="1:9" ht="16.5">
      <c r="A26" s="122"/>
      <c r="B26" s="155" t="s">
        <v>15</v>
      </c>
      <c r="C26" s="142" t="s">
        <v>95</v>
      </c>
      <c r="D26" s="140" t="s">
        <v>82</v>
      </c>
      <c r="E26" s="162">
        <v>70617.263888888891</v>
      </c>
      <c r="F26" s="162">
        <v>71666</v>
      </c>
      <c r="G26" s="147">
        <f>(F26-E26)/E26</f>
        <v>1.485098761063894E-2</v>
      </c>
      <c r="H26" s="162">
        <v>69166</v>
      </c>
      <c r="I26" s="147">
        <f>(F26-H26)/H26</f>
        <v>3.6144926698088657E-2</v>
      </c>
    </row>
    <row r="27" spans="1:9" ht="16.5">
      <c r="A27" s="122"/>
      <c r="B27" s="155" t="s">
        <v>12</v>
      </c>
      <c r="C27" s="142" t="s">
        <v>92</v>
      </c>
      <c r="D27" s="140" t="s">
        <v>81</v>
      </c>
      <c r="E27" s="162">
        <v>26719.347222222223</v>
      </c>
      <c r="F27" s="162">
        <v>34415.966666666667</v>
      </c>
      <c r="G27" s="147">
        <f>(F27-E27)/E27</f>
        <v>0.2880541721484588</v>
      </c>
      <c r="H27" s="162">
        <v>32999.300000000003</v>
      </c>
      <c r="I27" s="147">
        <f>(F27-H27)/H27</f>
        <v>4.2930203569974637E-2</v>
      </c>
    </row>
    <row r="28" spans="1:9" ht="17.25" thickBot="1">
      <c r="A28" s="36"/>
      <c r="B28" s="155" t="s">
        <v>14</v>
      </c>
      <c r="C28" s="142" t="s">
        <v>94</v>
      </c>
      <c r="D28" s="140" t="s">
        <v>81</v>
      </c>
      <c r="E28" s="162">
        <v>27815.856944444444</v>
      </c>
      <c r="F28" s="162">
        <v>34532.699999999997</v>
      </c>
      <c r="G28" s="147">
        <f>(F28-E28)/E28</f>
        <v>0.2414753235527077</v>
      </c>
      <c r="H28" s="162">
        <v>33032.699999999997</v>
      </c>
      <c r="I28" s="147">
        <f>(F28-H28)/H28</f>
        <v>4.5409548719904824E-2</v>
      </c>
    </row>
    <row r="29" spans="1:9" ht="16.5">
      <c r="A29" s="122"/>
      <c r="B29" s="155" t="s">
        <v>5</v>
      </c>
      <c r="C29" s="142" t="s">
        <v>85</v>
      </c>
      <c r="D29" s="140" t="s">
        <v>161</v>
      </c>
      <c r="E29" s="162">
        <v>128224.5388888889</v>
      </c>
      <c r="F29" s="162">
        <v>153082.6</v>
      </c>
      <c r="G29" s="147">
        <f>(F29-E29)/E29</f>
        <v>0.19386352508275734</v>
      </c>
      <c r="H29" s="162">
        <v>143443.74444444443</v>
      </c>
      <c r="I29" s="147">
        <f>(F29-H29)/H29</f>
        <v>6.7196067649284597E-2</v>
      </c>
    </row>
    <row r="30" spans="1:9" ht="17.25" thickBot="1">
      <c r="A30" s="36"/>
      <c r="B30" s="156" t="s">
        <v>6</v>
      </c>
      <c r="C30" s="143" t="s">
        <v>86</v>
      </c>
      <c r="D30" s="139" t="s">
        <v>161</v>
      </c>
      <c r="E30" s="165">
        <v>73060.702777777769</v>
      </c>
      <c r="F30" s="165">
        <v>121999.4</v>
      </c>
      <c r="G30" s="149">
        <f>(F30-E30)/E30</f>
        <v>0.66983611382817787</v>
      </c>
      <c r="H30" s="165">
        <v>113888.18888888889</v>
      </c>
      <c r="I30" s="149">
        <f>(F30-H30)/H30</f>
        <v>7.1220827991430494E-2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1043200.5166170635</v>
      </c>
      <c r="F31" s="93">
        <f>SUM(F15:F30)</f>
        <v>1395180.4039682539</v>
      </c>
      <c r="G31" s="94">
        <f t="shared" ref="G31" si="0">(F31-E31)/E31</f>
        <v>0.3374038660300957</v>
      </c>
      <c r="H31" s="93">
        <f>SUM(H15:H30)</f>
        <v>1367010.3293650793</v>
      </c>
      <c r="I31" s="97">
        <f t="shared" ref="I31" si="1">(F31-H31)/H31</f>
        <v>2.0607067845828522E-2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30</v>
      </c>
      <c r="C33" s="144" t="s">
        <v>104</v>
      </c>
      <c r="D33" s="146" t="s">
        <v>161</v>
      </c>
      <c r="E33" s="168">
        <v>47903.909722222219</v>
      </c>
      <c r="F33" s="168">
        <v>56166</v>
      </c>
      <c r="G33" s="147">
        <f>(F33-E33)/E33</f>
        <v>0.17247214946935879</v>
      </c>
      <c r="H33" s="168">
        <v>59416</v>
      </c>
      <c r="I33" s="147">
        <f>(F33-H33)/H33</f>
        <v>-5.4699070957317894E-2</v>
      </c>
    </row>
    <row r="34" spans="1:9" ht="16.5">
      <c r="A34" s="35"/>
      <c r="B34" s="155" t="s">
        <v>26</v>
      </c>
      <c r="C34" s="142" t="s">
        <v>100</v>
      </c>
      <c r="D34" s="138" t="s">
        <v>161</v>
      </c>
      <c r="E34" s="162">
        <v>117131.16250000001</v>
      </c>
      <c r="F34" s="162">
        <v>167749.4</v>
      </c>
      <c r="G34" s="147">
        <f>(F34-E34)/E34</f>
        <v>0.43215004802842272</v>
      </c>
      <c r="H34" s="162">
        <v>152999.4</v>
      </c>
      <c r="I34" s="147">
        <f>(F34-H34)/H34</f>
        <v>9.6405606819373157E-2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117660.3125</v>
      </c>
      <c r="F35" s="162">
        <v>164749.4</v>
      </c>
      <c r="G35" s="147">
        <f>(F35-E35)/E35</f>
        <v>0.40021215734914861</v>
      </c>
      <c r="H35" s="162">
        <v>149416</v>
      </c>
      <c r="I35" s="147">
        <f>(F35-H35)/H35</f>
        <v>0.10262220913422923</v>
      </c>
    </row>
    <row r="36" spans="1:9" ht="16.5">
      <c r="A36" s="35"/>
      <c r="B36" s="155" t="s">
        <v>29</v>
      </c>
      <c r="C36" s="142" t="s">
        <v>103</v>
      </c>
      <c r="D36" s="138" t="s">
        <v>161</v>
      </c>
      <c r="E36" s="162">
        <v>52913.635714285716</v>
      </c>
      <c r="F36" s="162">
        <v>64689.728571428568</v>
      </c>
      <c r="G36" s="147">
        <f>(F36-E36)/E36</f>
        <v>0.22255308481786146</v>
      </c>
      <c r="H36" s="162">
        <v>58165.766666666663</v>
      </c>
      <c r="I36" s="147">
        <f>(F36-H36)/H36</f>
        <v>0.11216153897100825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50194.653124999997</v>
      </c>
      <c r="F37" s="165">
        <v>47820.71428571429</v>
      </c>
      <c r="G37" s="149">
        <f>(F37-E37)/E37</f>
        <v>-4.7294655735021722E-2</v>
      </c>
      <c r="H37" s="165">
        <v>38523.028571428571</v>
      </c>
      <c r="I37" s="149">
        <f>(F37-H37)/H37</f>
        <v>0.24135396564281414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385803.67356150795</v>
      </c>
      <c r="F38" s="95">
        <f>SUM(F33:F37)</f>
        <v>501175.24285714282</v>
      </c>
      <c r="G38" s="96">
        <f t="shared" ref="G38" si="2">(F38-E38)/E38</f>
        <v>0.29904217404306649</v>
      </c>
      <c r="H38" s="95">
        <f>SUM(H33:H37)</f>
        <v>458520.19523809524</v>
      </c>
      <c r="I38" s="97">
        <f t="shared" ref="I38" si="3">(F38-H38)/H38</f>
        <v>9.3027631197134378E-2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237736.20833333331</v>
      </c>
      <c r="F40" s="162">
        <v>224250</v>
      </c>
      <c r="G40" s="147">
        <f>(F40-E40)/E40</f>
        <v>-5.6727615990342158E-2</v>
      </c>
      <c r="H40" s="162">
        <v>246675</v>
      </c>
      <c r="I40" s="147">
        <f>(F40-H40)/H40</f>
        <v>-9.0909090909090912E-2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316465.78571428568</v>
      </c>
      <c r="F41" s="162">
        <v>396175</v>
      </c>
      <c r="G41" s="147">
        <f>(F41-E41)/E41</f>
        <v>0.2518730867092156</v>
      </c>
      <c r="H41" s="162">
        <v>410078.5</v>
      </c>
      <c r="I41" s="147">
        <f>(F41-H41)/H41</f>
        <v>-3.3904484141450968E-2</v>
      </c>
    </row>
    <row r="42" spans="1:9" ht="16.5">
      <c r="A42" s="35"/>
      <c r="B42" s="157" t="s">
        <v>33</v>
      </c>
      <c r="C42" s="142" t="s">
        <v>107</v>
      </c>
      <c r="D42" s="138" t="s">
        <v>161</v>
      </c>
      <c r="E42" s="170">
        <v>608971.41666666663</v>
      </c>
      <c r="F42" s="170">
        <v>629544.5</v>
      </c>
      <c r="G42" s="147">
        <f>(F42-E42)/E42</f>
        <v>3.3783331647886661E-2</v>
      </c>
      <c r="H42" s="170">
        <v>642252</v>
      </c>
      <c r="I42" s="147">
        <f>(F42-H42)/H42</f>
        <v>-1.978584729981378E-2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991018.74227905599</v>
      </c>
      <c r="F43" s="163">
        <v>1030505.8555555556</v>
      </c>
      <c r="G43" s="147">
        <f>(F43-E43)/E43</f>
        <v>3.9844971232017912E-2</v>
      </c>
      <c r="H43" s="163">
        <v>1037199.1555555556</v>
      </c>
      <c r="I43" s="147">
        <f>(F43-H43)/H43</f>
        <v>-6.4532447448965675E-3</v>
      </c>
    </row>
    <row r="44" spans="1:9" ht="16.5">
      <c r="A44" s="35"/>
      <c r="B44" s="155" t="s">
        <v>36</v>
      </c>
      <c r="C44" s="142" t="s">
        <v>153</v>
      </c>
      <c r="D44" s="138" t="s">
        <v>161</v>
      </c>
      <c r="E44" s="163">
        <v>794705.71250000002</v>
      </c>
      <c r="F44" s="163">
        <v>1028500.2</v>
      </c>
      <c r="G44" s="147">
        <f>(F44-E44)/E44</f>
        <v>0.29419001754061247</v>
      </c>
      <c r="H44" s="163">
        <v>1028500.2</v>
      </c>
      <c r="I44" s="147">
        <f>(F44-H44)/H44</f>
        <v>0</v>
      </c>
    </row>
    <row r="45" spans="1:9" ht="16.5" customHeight="1" thickBot="1">
      <c r="A45" s="36"/>
      <c r="B45" s="155" t="s">
        <v>31</v>
      </c>
      <c r="C45" s="142" t="s">
        <v>105</v>
      </c>
      <c r="D45" s="138" t="s">
        <v>161</v>
      </c>
      <c r="E45" s="166">
        <v>1442509.6942875702</v>
      </c>
      <c r="F45" s="166">
        <v>1876137.75</v>
      </c>
      <c r="G45" s="153">
        <f>(F45-E45)/E45</f>
        <v>0.30060668391319961</v>
      </c>
      <c r="H45" s="166">
        <v>1874434.35</v>
      </c>
      <c r="I45" s="153">
        <f>(F45-H45)/H45</f>
        <v>9.0875415295281307E-4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4391407.5597809115</v>
      </c>
      <c r="F46" s="77">
        <f>SUM(F40:F45)</f>
        <v>5185113.305555556</v>
      </c>
      <c r="G46" s="96">
        <f t="shared" ref="G46" si="4">(F46-E46)/E46</f>
        <v>0.18074062472448871</v>
      </c>
      <c r="H46" s="95">
        <f>SUM(H40:H45)</f>
        <v>5239139.2055555563</v>
      </c>
      <c r="I46" s="97">
        <f t="shared" ref="I46" si="5">(F46-H46)/H46</f>
        <v>-1.0311980247196255E-2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430399.16790398414</v>
      </c>
      <c r="F48" s="160">
        <v>377412.75</v>
      </c>
      <c r="G48" s="147">
        <f>(F48-E48)/E48</f>
        <v>-0.12310994503549934</v>
      </c>
      <c r="H48" s="160">
        <v>417217.125</v>
      </c>
      <c r="I48" s="147">
        <f>(F48-H48)/H48</f>
        <v>-9.5404461166353136E-2</v>
      </c>
    </row>
    <row r="49" spans="1:9" ht="16.5">
      <c r="A49" s="35"/>
      <c r="B49" s="155" t="s">
        <v>48</v>
      </c>
      <c r="C49" s="142" t="s">
        <v>157</v>
      </c>
      <c r="D49" s="140" t="s">
        <v>114</v>
      </c>
      <c r="E49" s="163">
        <v>1312045.9439285714</v>
      </c>
      <c r="F49" s="163">
        <v>1272394.5</v>
      </c>
      <c r="G49" s="147">
        <f>(F49-E49)/E49</f>
        <v>-3.0221078851740323E-2</v>
      </c>
      <c r="H49" s="163">
        <v>1292705.142857143</v>
      </c>
      <c r="I49" s="147">
        <f>(F49-H49)/H49</f>
        <v>-1.5711736716891432E-2</v>
      </c>
    </row>
    <row r="50" spans="1:9" ht="16.5">
      <c r="A50" s="35"/>
      <c r="B50" s="155" t="s">
        <v>46</v>
      </c>
      <c r="C50" s="142" t="s">
        <v>111</v>
      </c>
      <c r="D50" s="138" t="s">
        <v>110</v>
      </c>
      <c r="E50" s="163">
        <v>318952.03722160356</v>
      </c>
      <c r="F50" s="163">
        <v>318526.59999999998</v>
      </c>
      <c r="G50" s="147">
        <f>(F50-E50)/E50</f>
        <v>-1.3338595523940688E-3</v>
      </c>
      <c r="H50" s="163">
        <v>318526.59999999998</v>
      </c>
      <c r="I50" s="147">
        <f>(F50-H50)/H50</f>
        <v>0</v>
      </c>
    </row>
    <row r="51" spans="1:9" ht="16.5">
      <c r="A51" s="35"/>
      <c r="B51" s="155" t="s">
        <v>47</v>
      </c>
      <c r="C51" s="142" t="s">
        <v>113</v>
      </c>
      <c r="D51" s="138" t="s">
        <v>114</v>
      </c>
      <c r="E51" s="163">
        <v>976971.35754056624</v>
      </c>
      <c r="F51" s="163">
        <v>990544.28571428568</v>
      </c>
      <c r="G51" s="147">
        <f>(F51-E51)/E51</f>
        <v>1.3892861923698575E-2</v>
      </c>
      <c r="H51" s="163">
        <v>990544.28571428568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1781499.6666666667</v>
      </c>
      <c r="F52" s="163">
        <v>1759465.5</v>
      </c>
      <c r="G52" s="147">
        <f>(F52-E52)/E52</f>
        <v>-1.2368324888824982E-2</v>
      </c>
      <c r="H52" s="163">
        <v>1759465.5</v>
      </c>
      <c r="I52" s="147">
        <f>(F52-H52)/H52</f>
        <v>0</v>
      </c>
    </row>
    <row r="53" spans="1:9" ht="16.5" customHeight="1" thickBot="1">
      <c r="A53" s="36"/>
      <c r="B53" s="155" t="s">
        <v>49</v>
      </c>
      <c r="C53" s="142" t="s">
        <v>158</v>
      </c>
      <c r="D53" s="139" t="s">
        <v>199</v>
      </c>
      <c r="E53" s="166">
        <v>143391.58013177433</v>
      </c>
      <c r="F53" s="166">
        <v>151593</v>
      </c>
      <c r="G53" s="153">
        <f>(F53-E53)/E53</f>
        <v>5.719596548617923E-2</v>
      </c>
      <c r="H53" s="166">
        <v>147108</v>
      </c>
      <c r="I53" s="153">
        <f>(F53-H53)/H53</f>
        <v>3.048780487804878E-2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4963259.7533931667</v>
      </c>
      <c r="F54" s="77">
        <f>SUM(F48:F53)</f>
        <v>4869936.635714286</v>
      </c>
      <c r="G54" s="96">
        <f t="shared" ref="G54" si="6">(F54-E54)/E54</f>
        <v>-1.8802787344563157E-2</v>
      </c>
      <c r="H54" s="77">
        <f>SUM(H48:H53)</f>
        <v>4925566.6535714287</v>
      </c>
      <c r="I54" s="97">
        <f t="shared" ref="I54" si="7">(F54-H54)/H54</f>
        <v>-1.1294135633472044E-2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39</v>
      </c>
      <c r="C56" s="145" t="s">
        <v>116</v>
      </c>
      <c r="D56" s="146" t="s">
        <v>114</v>
      </c>
      <c r="E56" s="160">
        <v>189516.19000556791</v>
      </c>
      <c r="F56" s="124">
        <v>207793</v>
      </c>
      <c r="G56" s="148">
        <f>(F56-E56)/E56</f>
        <v>9.6439306815397252E-2</v>
      </c>
      <c r="H56" s="124">
        <v>207793</v>
      </c>
      <c r="I56" s="148">
        <f>(F56-H56)/H56</f>
        <v>0</v>
      </c>
    </row>
    <row r="57" spans="1:9" ht="16.5">
      <c r="A57" s="102"/>
      <c r="B57" s="177" t="s">
        <v>41</v>
      </c>
      <c r="C57" s="142" t="s">
        <v>118</v>
      </c>
      <c r="D57" s="138" t="s">
        <v>114</v>
      </c>
      <c r="E57" s="163">
        <v>188129.77266146993</v>
      </c>
      <c r="F57" s="174">
        <v>185499.6</v>
      </c>
      <c r="G57" s="147">
        <f>(F57-E57)/E57</f>
        <v>-1.3980629563629955E-2</v>
      </c>
      <c r="H57" s="174">
        <v>185499.6</v>
      </c>
      <c r="I57" s="147">
        <f>(F57-H57)/H57</f>
        <v>0</v>
      </c>
    </row>
    <row r="58" spans="1:9" ht="16.5">
      <c r="A58" s="102"/>
      <c r="B58" s="177" t="s">
        <v>42</v>
      </c>
      <c r="C58" s="142" t="s">
        <v>198</v>
      </c>
      <c r="D58" s="138" t="s">
        <v>114</v>
      </c>
      <c r="E58" s="163">
        <v>96947.90457962139</v>
      </c>
      <c r="F58" s="174">
        <v>107644.375</v>
      </c>
      <c r="G58" s="147">
        <f>(F58-E58)/E58</f>
        <v>0.11033214659728731</v>
      </c>
      <c r="H58" s="174">
        <v>107644.375</v>
      </c>
      <c r="I58" s="147">
        <f>(F58-H58)/H58</f>
        <v>0</v>
      </c>
    </row>
    <row r="59" spans="1:9" ht="16.5">
      <c r="A59" s="102"/>
      <c r="B59" s="177" t="s">
        <v>54</v>
      </c>
      <c r="C59" s="142" t="s">
        <v>121</v>
      </c>
      <c r="D59" s="138" t="s">
        <v>120</v>
      </c>
      <c r="E59" s="163">
        <v>203104.796875</v>
      </c>
      <c r="F59" s="174">
        <v>179071.1</v>
      </c>
      <c r="G59" s="147">
        <f>(F59-E59)/E59</f>
        <v>-0.11833150789536218</v>
      </c>
      <c r="H59" s="174">
        <v>179071.1</v>
      </c>
      <c r="I59" s="147">
        <f>(F59-H59)/H59</f>
        <v>0</v>
      </c>
    </row>
    <row r="60" spans="1:9" s="118" customFormat="1" ht="16.5">
      <c r="A60" s="128"/>
      <c r="B60" s="177" t="s">
        <v>56</v>
      </c>
      <c r="C60" s="142" t="s">
        <v>123</v>
      </c>
      <c r="D60" s="138" t="s">
        <v>120</v>
      </c>
      <c r="E60" s="163">
        <v>1079519.6666666667</v>
      </c>
      <c r="F60" s="179">
        <v>1234571</v>
      </c>
      <c r="G60" s="147">
        <f>(F60-E60)/E60</f>
        <v>0.1436299292370464</v>
      </c>
      <c r="H60" s="179">
        <v>1234571</v>
      </c>
      <c r="I60" s="147">
        <f>(F60-H60)/H60</f>
        <v>0</v>
      </c>
    </row>
    <row r="61" spans="1:9" s="118" customFormat="1" ht="17.25" thickBot="1">
      <c r="A61" s="128"/>
      <c r="B61" s="178" t="s">
        <v>55</v>
      </c>
      <c r="C61" s="143" t="s">
        <v>122</v>
      </c>
      <c r="D61" s="139" t="s">
        <v>120</v>
      </c>
      <c r="E61" s="166">
        <v>187973.61111111112</v>
      </c>
      <c r="F61" s="175">
        <v>197676.375</v>
      </c>
      <c r="G61" s="152">
        <f>(F61-E61)/E61</f>
        <v>5.1617691608603383E-2</v>
      </c>
      <c r="H61" s="175">
        <v>196555.125</v>
      </c>
      <c r="I61" s="152">
        <f>(F61-H61)/H61</f>
        <v>5.7045065601825443E-3</v>
      </c>
    </row>
    <row r="62" spans="1:9" s="118" customFormat="1" ht="16.5">
      <c r="A62" s="128"/>
      <c r="B62" s="88" t="s">
        <v>40</v>
      </c>
      <c r="C62" s="141" t="s">
        <v>117</v>
      </c>
      <c r="D62" s="138" t="s">
        <v>114</v>
      </c>
      <c r="E62" s="160">
        <v>134254.27083333334</v>
      </c>
      <c r="F62" s="173">
        <v>144417</v>
      </c>
      <c r="G62" s="147">
        <f>(F62-E62)/E62</f>
        <v>7.5697622903057787E-2</v>
      </c>
      <c r="H62" s="173">
        <v>139035</v>
      </c>
      <c r="I62" s="147">
        <f>(F62-H62)/H62</f>
        <v>3.870967741935484E-2</v>
      </c>
    </row>
    <row r="63" spans="1:9" s="118" customFormat="1" ht="16.5">
      <c r="A63" s="128"/>
      <c r="B63" s="177" t="s">
        <v>38</v>
      </c>
      <c r="C63" s="142" t="s">
        <v>115</v>
      </c>
      <c r="D63" s="140" t="s">
        <v>114</v>
      </c>
      <c r="E63" s="163">
        <v>141336.4366648107</v>
      </c>
      <c r="F63" s="174">
        <v>157646.5</v>
      </c>
      <c r="G63" s="147">
        <f>(F63-E63)/E63</f>
        <v>0.11539885764822108</v>
      </c>
      <c r="H63" s="174">
        <v>150470.5</v>
      </c>
      <c r="I63" s="147">
        <f>(F63-H63)/H63</f>
        <v>4.7690411077254344E-2</v>
      </c>
    </row>
    <row r="64" spans="1:9" ht="16.5" customHeight="1" thickBot="1">
      <c r="A64" s="103"/>
      <c r="B64" s="178" t="s">
        <v>43</v>
      </c>
      <c r="C64" s="143" t="s">
        <v>119</v>
      </c>
      <c r="D64" s="139" t="s">
        <v>114</v>
      </c>
      <c r="E64" s="166">
        <v>101331.64785502176</v>
      </c>
      <c r="F64" s="166">
        <v>169533</v>
      </c>
      <c r="G64" s="152">
        <f>(F64-E64)/E64</f>
        <v>0.67305085418679833</v>
      </c>
      <c r="H64" s="166">
        <v>155779</v>
      </c>
      <c r="I64" s="152">
        <f>(F64-H64)/H64</f>
        <v>8.829174664107485E-2</v>
      </c>
    </row>
    <row r="65" spans="1:9" ht="15.75" customHeight="1" thickBot="1">
      <c r="A65" s="216" t="s">
        <v>192</v>
      </c>
      <c r="B65" s="227"/>
      <c r="C65" s="227"/>
      <c r="D65" s="228"/>
      <c r="E65" s="92">
        <f>SUM(E56:E64)</f>
        <v>2322114.2972526029</v>
      </c>
      <c r="F65" s="92">
        <f>SUM(F56:F64)</f>
        <v>2583851.9500000002</v>
      </c>
      <c r="G65" s="94">
        <f t="shared" ref="G65" si="8">(F65-E65)/E65</f>
        <v>0.11271523243152623</v>
      </c>
      <c r="H65" s="92">
        <f>SUM(H56:H64)</f>
        <v>2556418.7000000002</v>
      </c>
      <c r="I65" s="131">
        <f t="shared" ref="I65" si="9">(F65-H65)/H65</f>
        <v>1.0731125539020661E-2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61</v>
      </c>
      <c r="C67" s="142" t="s">
        <v>130</v>
      </c>
      <c r="D67" s="146" t="s">
        <v>207</v>
      </c>
      <c r="E67" s="160">
        <v>960385.25744047621</v>
      </c>
      <c r="F67" s="168">
        <v>806502.66666666663</v>
      </c>
      <c r="G67" s="147">
        <f>(F67-E67)/E67</f>
        <v>-0.16023006348923166</v>
      </c>
      <c r="H67" s="168">
        <v>818363</v>
      </c>
      <c r="I67" s="147">
        <f>(F67-H67)/H67</f>
        <v>-1.4492753623188453E-2</v>
      </c>
    </row>
    <row r="68" spans="1:9" ht="16.5">
      <c r="A68" s="35"/>
      <c r="B68" s="155" t="s">
        <v>59</v>
      </c>
      <c r="C68" s="142" t="s">
        <v>128</v>
      </c>
      <c r="D68" s="140" t="s">
        <v>124</v>
      </c>
      <c r="E68" s="163">
        <v>391947.58804287307</v>
      </c>
      <c r="F68" s="162">
        <v>451191</v>
      </c>
      <c r="G68" s="147">
        <f>(F68-E68)/E68</f>
        <v>0.15115136248943215</v>
      </c>
      <c r="H68" s="162">
        <v>451191</v>
      </c>
      <c r="I68" s="147">
        <f>(F68-H68)/H68</f>
        <v>0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2831027.458333333</v>
      </c>
      <c r="F69" s="162">
        <v>3113636.5</v>
      </c>
      <c r="G69" s="147">
        <f>(F69-E69)/E69</f>
        <v>9.9825609544968177E-2</v>
      </c>
      <c r="H69" s="162">
        <v>3113636.5</v>
      </c>
      <c r="I69" s="147">
        <f>(F69-H69)/H69</f>
        <v>0</v>
      </c>
    </row>
    <row r="70" spans="1:9" ht="16.5">
      <c r="A70" s="35"/>
      <c r="B70" s="155" t="s">
        <v>62</v>
      </c>
      <c r="C70" s="142" t="s">
        <v>131</v>
      </c>
      <c r="D70" s="140" t="s">
        <v>125</v>
      </c>
      <c r="E70" s="163">
        <v>596372.47023809527</v>
      </c>
      <c r="F70" s="162">
        <v>606073</v>
      </c>
      <c r="G70" s="147">
        <f>(F70-E70)/E70</f>
        <v>1.6265891277697481E-2</v>
      </c>
      <c r="H70" s="162">
        <v>606073</v>
      </c>
      <c r="I70" s="147">
        <f>(F70-H70)/H70</f>
        <v>0</v>
      </c>
    </row>
    <row r="71" spans="1:9" ht="16.5">
      <c r="A71" s="35"/>
      <c r="B71" s="155" t="s">
        <v>63</v>
      </c>
      <c r="C71" s="142" t="s">
        <v>132</v>
      </c>
      <c r="D71" s="140" t="s">
        <v>126</v>
      </c>
      <c r="E71" s="163">
        <v>300256.296875</v>
      </c>
      <c r="F71" s="162">
        <v>303410.25</v>
      </c>
      <c r="G71" s="147">
        <f>(F71-E71)/E71</f>
        <v>1.0504203101902058E-2</v>
      </c>
      <c r="H71" s="162">
        <v>303410.25</v>
      </c>
      <c r="I71" s="147">
        <f>(F71-H71)/H71</f>
        <v>0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223141.74483972319</v>
      </c>
      <c r="F72" s="171">
        <v>221665.125</v>
      </c>
      <c r="G72" s="153">
        <f>(F72-E72)/E72</f>
        <v>-6.6174074276590866E-3</v>
      </c>
      <c r="H72" s="171">
        <v>221665.125</v>
      </c>
      <c r="I72" s="153">
        <f>(F72-H72)/H72</f>
        <v>0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5303130.815769501</v>
      </c>
      <c r="F73" s="77">
        <f>SUM(F67:F72)</f>
        <v>5502478.541666666</v>
      </c>
      <c r="G73" s="96">
        <f t="shared" ref="G73" si="10">(F73-E73)/E73</f>
        <v>3.7590572969533477E-2</v>
      </c>
      <c r="H73" s="77">
        <f>SUM(H67:H72)</f>
        <v>5514338.875</v>
      </c>
      <c r="I73" s="97">
        <f t="shared" ref="I73" si="11">(F73-H73)/H73</f>
        <v>-2.1508169160775331E-3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68</v>
      </c>
      <c r="C75" s="144" t="s">
        <v>138</v>
      </c>
      <c r="D75" s="146" t="s">
        <v>134</v>
      </c>
      <c r="E75" s="160">
        <v>294208.08401385794</v>
      </c>
      <c r="F75" s="160">
        <v>310182.3</v>
      </c>
      <c r="G75" s="147">
        <f>(F75-E75)/E75</f>
        <v>5.429563922312082E-2</v>
      </c>
      <c r="H75" s="160">
        <v>310182.3</v>
      </c>
      <c r="I75" s="147">
        <f>(F75-H75)/H75</f>
        <v>0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196696.30245784283</v>
      </c>
      <c r="F76" s="163">
        <v>205541.14285714287</v>
      </c>
      <c r="G76" s="147">
        <f>(F76-E76)/E76</f>
        <v>4.4966988645837508E-2</v>
      </c>
      <c r="H76" s="163">
        <v>205541.14285714287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79675.329168986646</v>
      </c>
      <c r="F77" s="163">
        <v>98670</v>
      </c>
      <c r="G77" s="147">
        <f>(F77-E77)/E77</f>
        <v>0.23840090814970824</v>
      </c>
      <c r="H77" s="163">
        <v>98670</v>
      </c>
      <c r="I77" s="147">
        <f>(F77-H77)/H77</f>
        <v>0</v>
      </c>
    </row>
    <row r="78" spans="1:9" ht="16.5">
      <c r="A78" s="35"/>
      <c r="B78" s="155" t="s">
        <v>70</v>
      </c>
      <c r="C78" s="142" t="s">
        <v>141</v>
      </c>
      <c r="D78" s="140" t="s">
        <v>137</v>
      </c>
      <c r="E78" s="163">
        <v>127910.20971603564</v>
      </c>
      <c r="F78" s="163">
        <v>148005</v>
      </c>
      <c r="G78" s="147">
        <f>(F78-E78)/E78</f>
        <v>0.15710075316564159</v>
      </c>
      <c r="H78" s="163">
        <v>148005</v>
      </c>
      <c r="I78" s="147">
        <f>(F78-H78)/H78</f>
        <v>0</v>
      </c>
    </row>
    <row r="79" spans="1:9" ht="16.5" customHeight="1" thickBot="1">
      <c r="A79" s="36"/>
      <c r="B79" s="155" t="s">
        <v>71</v>
      </c>
      <c r="C79" s="142" t="s">
        <v>200</v>
      </c>
      <c r="D79" s="139" t="s">
        <v>134</v>
      </c>
      <c r="E79" s="166">
        <v>116649.15000154664</v>
      </c>
      <c r="F79" s="166">
        <v>128168.77777777778</v>
      </c>
      <c r="G79" s="147">
        <f>(F79-E79)/E79</f>
        <v>9.8754493933975507E-2</v>
      </c>
      <c r="H79" s="166">
        <v>128168.77777777778</v>
      </c>
      <c r="I79" s="147">
        <f>(F79-H79)/H79</f>
        <v>0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815139.07535826962</v>
      </c>
      <c r="F80" s="77">
        <f>SUM(F75:F79)</f>
        <v>890567.22063492064</v>
      </c>
      <c r="G80" s="96">
        <f t="shared" ref="G80" si="12">(F80-E80)/E80</f>
        <v>9.2534081062791484E-2</v>
      </c>
      <c r="H80" s="77">
        <f>SUM(H75:H79)</f>
        <v>890567.22063492064</v>
      </c>
      <c r="I80" s="97">
        <f t="shared" ref="I80" si="13">(F80-H80)/H80</f>
        <v>0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75</v>
      </c>
      <c r="C82" s="142" t="s">
        <v>148</v>
      </c>
      <c r="D82" s="146" t="s">
        <v>145</v>
      </c>
      <c r="E82" s="160">
        <v>46224.101190476191</v>
      </c>
      <c r="F82" s="160">
        <v>52923</v>
      </c>
      <c r="G82" s="148">
        <f>(F82-E82)/E82</f>
        <v>0.14492220804726044</v>
      </c>
      <c r="H82" s="160">
        <v>53820</v>
      </c>
      <c r="I82" s="148">
        <f>(F82-H82)/H82</f>
        <v>-1.6666666666666666E-2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70553.232142857159</v>
      </c>
      <c r="F83" s="163">
        <v>69581.571428571435</v>
      </c>
      <c r="G83" s="147">
        <f>(F83-E83)/E83</f>
        <v>-1.3772022695123204E-2</v>
      </c>
      <c r="H83" s="163">
        <v>69581.571428571435</v>
      </c>
      <c r="I83" s="147">
        <f>(F83-H83)/H83</f>
        <v>0</v>
      </c>
    </row>
    <row r="84" spans="1:11" ht="16.5">
      <c r="A84" s="35"/>
      <c r="B84" s="155" t="s">
        <v>77</v>
      </c>
      <c r="C84" s="142" t="s">
        <v>146</v>
      </c>
      <c r="D84" s="140" t="s">
        <v>162</v>
      </c>
      <c r="E84" s="163">
        <v>94342.052207065091</v>
      </c>
      <c r="F84" s="163">
        <v>97071.444444444438</v>
      </c>
      <c r="G84" s="147">
        <f>(F84-E84)/E84</f>
        <v>2.8930812649578422E-2</v>
      </c>
      <c r="H84" s="163">
        <v>97071.444444444438</v>
      </c>
      <c r="I84" s="147">
        <f>(F84-H84)/H84</f>
        <v>0</v>
      </c>
    </row>
    <row r="85" spans="1:11" ht="16.5">
      <c r="A85" s="35"/>
      <c r="B85" s="155" t="s">
        <v>78</v>
      </c>
      <c r="C85" s="142" t="s">
        <v>149</v>
      </c>
      <c r="D85" s="140" t="s">
        <v>147</v>
      </c>
      <c r="E85" s="163">
        <v>132959.86299802031</v>
      </c>
      <c r="F85" s="163">
        <v>141128</v>
      </c>
      <c r="G85" s="147">
        <f>(F85-E85)/E85</f>
        <v>6.1433103327590728E-2</v>
      </c>
      <c r="H85" s="163">
        <v>141128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578645.625</v>
      </c>
      <c r="F86" s="172">
        <v>576472</v>
      </c>
      <c r="G86" s="147">
        <f>(F86-E86)/E86</f>
        <v>-3.7564009924035977E-3</v>
      </c>
      <c r="H86" s="172">
        <v>576472</v>
      </c>
      <c r="I86" s="147">
        <f>(F86-H86)/H86</f>
        <v>0</v>
      </c>
    </row>
    <row r="87" spans="1:11" ht="16.5">
      <c r="A87" s="35"/>
      <c r="B87" s="155" t="s">
        <v>80</v>
      </c>
      <c r="C87" s="142" t="s">
        <v>151</v>
      </c>
      <c r="D87" s="151" t="s">
        <v>150</v>
      </c>
      <c r="E87" s="172">
        <v>169664.81666666668</v>
      </c>
      <c r="F87" s="172">
        <v>260229.66666666666</v>
      </c>
      <c r="G87" s="147">
        <f>(F87-E87)/E87</f>
        <v>0.53378686152668253</v>
      </c>
      <c r="H87" s="172">
        <v>260229.66666666666</v>
      </c>
      <c r="I87" s="147">
        <f>(F87-H87)/H87</f>
        <v>0</v>
      </c>
    </row>
    <row r="88" spans="1:11" ht="16.5" customHeight="1" thickBot="1">
      <c r="A88" s="33"/>
      <c r="B88" s="156" t="s">
        <v>76</v>
      </c>
      <c r="C88" s="143" t="s">
        <v>143</v>
      </c>
      <c r="D88" s="139" t="s">
        <v>161</v>
      </c>
      <c r="E88" s="166">
        <v>112139.18705357143</v>
      </c>
      <c r="F88" s="230">
        <v>90151.625</v>
      </c>
      <c r="G88" s="149">
        <f>(F88-E88)/E88</f>
        <v>-0.19607384921621976</v>
      </c>
      <c r="H88" s="230">
        <v>90148.5</v>
      </c>
      <c r="I88" s="149">
        <f>(F88-H88)/H88</f>
        <v>3.4665024931085931E-5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1204528.8772586568</v>
      </c>
      <c r="F89" s="77">
        <f>SUM(F82:F88)</f>
        <v>1287557.3075396826</v>
      </c>
      <c r="G89" s="104">
        <f t="shared" ref="G89:G90" si="14">(F89-E89)/E89</f>
        <v>6.8930211511397874E-2</v>
      </c>
      <c r="H89" s="77">
        <f>SUM(H82:H88)</f>
        <v>1288451.1825396826</v>
      </c>
      <c r="I89" s="97">
        <f t="shared" ref="I89:I90" si="15">(F89-H89)/H89</f>
        <v>-6.9375930738646346E-4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20428584.56899168</v>
      </c>
      <c r="F90" s="92">
        <f>SUM(F31,F38,F46,F54,F65,F73,F80,F89)</f>
        <v>22215860.607936513</v>
      </c>
      <c r="G90" s="94">
        <f t="shared" si="14"/>
        <v>8.7488980595244931E-2</v>
      </c>
      <c r="H90" s="92">
        <f>SUM(H31,H38,H46,H54,H65,H73,H80,H89)</f>
        <v>22240012.361904766</v>
      </c>
      <c r="I90" s="105">
        <f t="shared" si="15"/>
        <v>-1.0859595568221722E-3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231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90000</v>
      </c>
      <c r="E16" s="194">
        <v>100000</v>
      </c>
      <c r="F16" s="194">
        <v>95000</v>
      </c>
      <c r="G16" s="134">
        <v>80000</v>
      </c>
      <c r="H16" s="134">
        <v>100000</v>
      </c>
      <c r="I16" s="134">
        <f>AVERAGE(D16:H16)</f>
        <v>93000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117500</v>
      </c>
      <c r="E17" s="180">
        <v>140000</v>
      </c>
      <c r="F17" s="180">
        <v>185000</v>
      </c>
      <c r="G17" s="196">
        <v>105000</v>
      </c>
      <c r="H17" s="196">
        <v>166666</v>
      </c>
      <c r="I17" s="134">
        <f t="shared" ref="I17:I40" si="0">AVERAGE(D17:H17)</f>
        <v>142833.20000000001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85000</v>
      </c>
      <c r="E18" s="180">
        <v>140000</v>
      </c>
      <c r="F18" s="180">
        <v>100000</v>
      </c>
      <c r="G18" s="196">
        <v>87500</v>
      </c>
      <c r="H18" s="196">
        <v>150000</v>
      </c>
      <c r="I18" s="134">
        <f>AVERAGE(D18:H18)</f>
        <v>112500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45000</v>
      </c>
      <c r="E19" s="180">
        <v>50000</v>
      </c>
      <c r="F19" s="180">
        <v>32500</v>
      </c>
      <c r="G19" s="196">
        <v>27500</v>
      </c>
      <c r="H19" s="196">
        <v>41666</v>
      </c>
      <c r="I19" s="134">
        <f t="shared" si="0"/>
        <v>39333.199999999997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325000</v>
      </c>
      <c r="E20" s="180">
        <v>275000</v>
      </c>
      <c r="F20" s="180">
        <v>325000</v>
      </c>
      <c r="G20" s="196">
        <v>275000</v>
      </c>
      <c r="H20" s="196">
        <v>300000</v>
      </c>
      <c r="I20" s="134">
        <f t="shared" si="0"/>
        <v>300000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105000</v>
      </c>
      <c r="E21" s="180">
        <v>85000</v>
      </c>
      <c r="F21" s="180">
        <v>97500</v>
      </c>
      <c r="G21" s="196">
        <v>97500</v>
      </c>
      <c r="H21" s="196">
        <v>106666</v>
      </c>
      <c r="I21" s="134">
        <f t="shared" si="0"/>
        <v>98333.2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60000</v>
      </c>
      <c r="E22" s="180">
        <v>65000</v>
      </c>
      <c r="F22" s="180">
        <v>42500</v>
      </c>
      <c r="G22" s="196">
        <v>65000</v>
      </c>
      <c r="H22" s="196">
        <v>56666</v>
      </c>
      <c r="I22" s="134">
        <f t="shared" si="0"/>
        <v>57833.2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15000</v>
      </c>
      <c r="E23" s="180">
        <v>20000</v>
      </c>
      <c r="F23" s="180">
        <v>25000</v>
      </c>
      <c r="G23" s="196">
        <v>17500</v>
      </c>
      <c r="H23" s="196">
        <v>23333</v>
      </c>
      <c r="I23" s="134">
        <f t="shared" si="0"/>
        <v>20166.599999999999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25000</v>
      </c>
      <c r="E24" s="180">
        <v>20000</v>
      </c>
      <c r="F24" s="180">
        <v>30000</v>
      </c>
      <c r="G24" s="196">
        <v>22500</v>
      </c>
      <c r="H24" s="196">
        <v>33333</v>
      </c>
      <c r="I24" s="134">
        <f t="shared" si="0"/>
        <v>26166.6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25000</v>
      </c>
      <c r="E25" s="180">
        <v>20000</v>
      </c>
      <c r="F25" s="180">
        <v>32500</v>
      </c>
      <c r="G25" s="196">
        <v>22500</v>
      </c>
      <c r="H25" s="196">
        <v>25000</v>
      </c>
      <c r="I25" s="134">
        <f t="shared" si="0"/>
        <v>25000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25000</v>
      </c>
      <c r="E26" s="180">
        <v>20000</v>
      </c>
      <c r="F26" s="180">
        <v>32500</v>
      </c>
      <c r="G26" s="196">
        <v>22500</v>
      </c>
      <c r="H26" s="196">
        <v>33333</v>
      </c>
      <c r="I26" s="134">
        <f t="shared" si="0"/>
        <v>26666.6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60000</v>
      </c>
      <c r="E27" s="180">
        <v>75000</v>
      </c>
      <c r="F27" s="180">
        <v>45000</v>
      </c>
      <c r="G27" s="196">
        <v>50000</v>
      </c>
      <c r="H27" s="196">
        <v>66666</v>
      </c>
      <c r="I27" s="134">
        <f t="shared" si="0"/>
        <v>59333.2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25000</v>
      </c>
      <c r="E28" s="180">
        <v>20000</v>
      </c>
      <c r="F28" s="180">
        <v>30000</v>
      </c>
      <c r="G28" s="196">
        <v>27500</v>
      </c>
      <c r="H28" s="196">
        <v>30000</v>
      </c>
      <c r="I28" s="134">
        <f t="shared" si="0"/>
        <v>26500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75000</v>
      </c>
      <c r="F29" s="180">
        <v>45000</v>
      </c>
      <c r="G29" s="196">
        <v>60000</v>
      </c>
      <c r="H29" s="196">
        <v>63333</v>
      </c>
      <c r="I29" s="134">
        <f t="shared" si="0"/>
        <v>60666.6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105000</v>
      </c>
      <c r="E30" s="180">
        <v>150000</v>
      </c>
      <c r="F30" s="180">
        <v>110000</v>
      </c>
      <c r="G30" s="196">
        <v>50000</v>
      </c>
      <c r="H30" s="196">
        <v>61666</v>
      </c>
      <c r="I30" s="134">
        <f t="shared" si="0"/>
        <v>95333.2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67500</v>
      </c>
      <c r="E31" s="181">
        <v>60000</v>
      </c>
      <c r="F31" s="181">
        <v>57500</v>
      </c>
      <c r="G31" s="136">
        <v>62500</v>
      </c>
      <c r="H31" s="136">
        <v>65000</v>
      </c>
      <c r="I31" s="134">
        <f t="shared" si="0"/>
        <v>62500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150000</v>
      </c>
      <c r="E33" s="194">
        <v>175000</v>
      </c>
      <c r="F33" s="194">
        <v>112500</v>
      </c>
      <c r="G33" s="134">
        <v>150000</v>
      </c>
      <c r="H33" s="134">
        <v>150000</v>
      </c>
      <c r="I33" s="134">
        <f t="shared" si="0"/>
        <v>147500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150000</v>
      </c>
      <c r="E34" s="180">
        <v>175000</v>
      </c>
      <c r="F34" s="180">
        <v>87500</v>
      </c>
      <c r="G34" s="196">
        <v>150000</v>
      </c>
      <c r="H34" s="196">
        <v>150000</v>
      </c>
      <c r="I34" s="134">
        <f t="shared" si="0"/>
        <v>142500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55000</v>
      </c>
      <c r="E35" s="180">
        <v>50000</v>
      </c>
      <c r="F35" s="180">
        <v>62500</v>
      </c>
      <c r="G35" s="196">
        <v>45000</v>
      </c>
      <c r="H35" s="196">
        <v>50000</v>
      </c>
      <c r="I35" s="134">
        <f t="shared" si="0"/>
        <v>52500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77500</v>
      </c>
      <c r="E36" s="180">
        <v>45000</v>
      </c>
      <c r="F36" s="180">
        <v>52500</v>
      </c>
      <c r="G36" s="196">
        <v>50000</v>
      </c>
      <c r="H36" s="196">
        <v>43333</v>
      </c>
      <c r="I36" s="134">
        <f t="shared" si="0"/>
        <v>53666.6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50000</v>
      </c>
      <c r="E37" s="180">
        <v>35000</v>
      </c>
      <c r="F37" s="180">
        <v>40000</v>
      </c>
      <c r="G37" s="196">
        <v>55000</v>
      </c>
      <c r="H37" s="196">
        <v>36666</v>
      </c>
      <c r="I37" s="134">
        <f t="shared" si="0"/>
        <v>43333.2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2000000</v>
      </c>
      <c r="F39" s="159">
        <v>1973400</v>
      </c>
      <c r="G39" s="159">
        <v>1524900</v>
      </c>
      <c r="H39" s="159">
        <v>1700000</v>
      </c>
      <c r="I39" s="159">
        <f t="shared" si="0"/>
        <v>1816400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1076400</v>
      </c>
      <c r="E40" s="181">
        <v>1170000</v>
      </c>
      <c r="F40" s="181">
        <v>1076400</v>
      </c>
      <c r="G40" s="136">
        <v>941850</v>
      </c>
      <c r="H40" s="136">
        <v>1133333</v>
      </c>
      <c r="I40" s="136">
        <f t="shared" si="0"/>
        <v>1079596.6000000001</v>
      </c>
      <c r="K40" s="199"/>
      <c r="L40" s="195"/>
    </row>
    <row r="41" spans="1:12" ht="15.75" thickBot="1">
      <c r="C41" s="200" t="s">
        <v>220</v>
      </c>
      <c r="D41" s="200">
        <f>SUM(D16:D40)</f>
        <v>4677600</v>
      </c>
      <c r="E41" s="200">
        <f t="shared" ref="E41:H41" si="1">SUM(E16:E40)</f>
        <v>4965000</v>
      </c>
      <c r="F41" s="200">
        <f t="shared" si="1"/>
        <v>4689800</v>
      </c>
      <c r="G41" s="200">
        <f t="shared" si="1"/>
        <v>3989250</v>
      </c>
      <c r="H41" s="200">
        <f t="shared" si="1"/>
        <v>4586660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23-12-2024</vt:lpstr>
      <vt:lpstr>By Order</vt:lpstr>
      <vt:lpstr>All Stores</vt:lpstr>
      <vt:lpstr>'23-12-2024'!Print_Titles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2024-12-30T07:16:17Z</cp:lastPrinted>
  <dcterms:created xsi:type="dcterms:W3CDTF">2010-10-20T06:23:14Z</dcterms:created>
  <dcterms:modified xsi:type="dcterms:W3CDTF">2024-12-30T07:16:43Z</dcterms:modified>
</cp:coreProperties>
</file>