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4-10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'14-10-2024'!$12:$14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8" i="11"/>
  <c r="G88" i="11"/>
  <c r="I86" i="11"/>
  <c r="G86" i="11"/>
  <c r="I87" i="11"/>
  <c r="G87" i="11"/>
  <c r="I84" i="11"/>
  <c r="G84" i="11"/>
  <c r="I82" i="11"/>
  <c r="G82" i="11"/>
  <c r="I83" i="11"/>
  <c r="G83" i="11"/>
  <c r="I79" i="11"/>
  <c r="G79" i="11"/>
  <c r="I77" i="11"/>
  <c r="G77" i="11"/>
  <c r="I76" i="11"/>
  <c r="G76" i="11"/>
  <c r="I75" i="11"/>
  <c r="G75" i="11"/>
  <c r="I78" i="11"/>
  <c r="G78" i="11"/>
  <c r="I71" i="11"/>
  <c r="G71" i="11"/>
  <c r="I72" i="11"/>
  <c r="G72" i="11"/>
  <c r="I68" i="11"/>
  <c r="G68" i="11"/>
  <c r="I70" i="11"/>
  <c r="G70" i="11"/>
  <c r="I67" i="11"/>
  <c r="G67" i="11"/>
  <c r="I69" i="11"/>
  <c r="G69" i="11"/>
  <c r="I61" i="11"/>
  <c r="G61" i="11"/>
  <c r="I64" i="11"/>
  <c r="G64" i="11"/>
  <c r="I60" i="11"/>
  <c r="G60" i="11"/>
  <c r="I59" i="11"/>
  <c r="G59" i="11"/>
  <c r="I62" i="11"/>
  <c r="G62" i="11"/>
  <c r="I63" i="11"/>
  <c r="G63" i="11"/>
  <c r="I58" i="11"/>
  <c r="G58" i="11"/>
  <c r="I57" i="11"/>
  <c r="G57" i="11"/>
  <c r="I56" i="11"/>
  <c r="G56" i="11"/>
  <c r="I52" i="11"/>
  <c r="G52" i="11"/>
  <c r="I50" i="11"/>
  <c r="G50" i="11"/>
  <c r="I51" i="11"/>
  <c r="G51" i="11"/>
  <c r="I48" i="11"/>
  <c r="G48" i="11"/>
  <c r="I49" i="11"/>
  <c r="G49" i="11"/>
  <c r="I53" i="11"/>
  <c r="G53" i="11"/>
  <c r="I41" i="11"/>
  <c r="G41" i="11"/>
  <c r="I45" i="11"/>
  <c r="G45" i="11"/>
  <c r="I40" i="11"/>
  <c r="G40" i="11"/>
  <c r="I43" i="11"/>
  <c r="G43" i="11"/>
  <c r="I42" i="11"/>
  <c r="G42" i="11"/>
  <c r="I44" i="11"/>
  <c r="G44" i="11"/>
  <c r="I35" i="11"/>
  <c r="G35" i="11"/>
  <c r="I34" i="11"/>
  <c r="G34" i="11"/>
  <c r="I33" i="11"/>
  <c r="G33" i="11"/>
  <c r="I37" i="11"/>
  <c r="G37" i="11"/>
  <c r="I36" i="11"/>
  <c r="G3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<sst xmlns="http://schemas.openxmlformats.org/spreadsheetml/2006/main" count="852" uniqueCount="231">
  <si>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</si>
  <si>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</si>
  <si>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</si>
  <si>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</si>
  <si>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</si>
  <si>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</si>
  <si>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</si>
  <si>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</si>
  <si>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</si>
  <si>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</si>
  <si>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</si>
  <si>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</si>
  <si>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</si>
  <si>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</si>
  <si>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</si>
  <si>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</si>
  <si>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</si>
  <si>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</si>
  <si>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</si>
  <si>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</si>
  <si>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</si>
  <si>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</si>
  <si>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</si>
  <si>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</si>
  <si>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</si>
  <si>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</si>
  <si>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</si>
  <si>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</si>
  <si>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</si>
  <si>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</si>
  <si>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</si>
  <si>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</si>
  <si>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</si>
  <si>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</si>
  <si>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</si>
  <si>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</si>
  <si>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</si>
  <si>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</si>
  <si>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</si>
  <si>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</si>
  <si>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</si>
  <si>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</si>
  <si>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</si>
  <si>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</si>
  <si>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</si>
  <si>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</si>
  <si>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</si>
  <si>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</si>
  <si>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</si>
  <si>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</si>
  <si>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</si>
  <si>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</si>
  <si>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</si>
  <si>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</si>
  <si>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</si>
  <si>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</si>
  <si>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</si>
  <si>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</si>
  <si>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</si>
  <si>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</si>
  <si>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</si>
  <si>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</si>
  <si>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</si>
  <si>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</si>
  <si>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</si>
  <si>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</si>
  <si>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</si>
  <si>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</si>
  <si>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</si>
  <si>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</si>
  <si>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</si>
  <si>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</si>
  <si>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</si>
  <si>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</si>
  <si>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</si>
  <si>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</si>
  <si>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</si>
  <si>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</si>
  <si>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</si>
  <si>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</si>
  <si>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</si>
  <si>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</si>
  <si>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</si>
  <si>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</si>
  <si>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</si>
  <si>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</si>
  <si>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</si>
  <si>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</si>
  <si>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</si>
  <si>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</si>
  <si>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</si>
  <si>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</si>
  <si>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</si>
  <si>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</si>
  <si>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</si>
  <si>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</si>
  <si>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</si>
  <si>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</si>
  <si>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</si>
  <si>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</si>
  <si>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</si>
  <si>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</si>
  <si>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</si>
  <si>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</si>
  <si>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</si>
  <si>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</si>
  <si>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</si>
  <si>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</si>
  <si>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</si>
  <si>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</si>
  <si>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</si>
  <si>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</si>
  <si>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</si>
  <si>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</si>
  <si>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</si>
  <si>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</si>
  <si>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</si>
  <si>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</si>
  <si>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</si>
  <si>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</si>
  <si>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</si>
  <si>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</si>
  <si>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</si>
  <si>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</si>
  <si>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</si>
  <si>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</si>
  <si>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</si>
  <si>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</si>
  <si>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</si>
  <si>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</si>
  <si>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</si>
  <si>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</si>
  <si>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</si>
  <si>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</si>
  <si>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</si>
  <si>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</si>
  <si>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</si>
  <si>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</si>
  <si>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</si>
  <si>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</si>
  <si>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</si>
  <si>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</si>
  <si>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</si>
  <si>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</si>
  <si>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</si>
  <si>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</si>
  <si>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</si>
  <si>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</si>
  <si>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</si>
  <si>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</si>
  <si>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</si>
  <si>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</si>
  <si>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</si>
  <si>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</si>
  <si>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</si>
  <si>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</si>
  <si>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</si>
  <si>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</si>
  <si>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</si>
  <si>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</si>
  <si>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</si>
  <si>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</si>
  <si>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</si>
  <si>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</si>
  <si>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</si>
  <si>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</si>
  <si>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</si>
  <si>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</si>
  <si>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</si>
  <si>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</si>
  <si>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</si>
  <si>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</si>
  <si>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</si>
  <si>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</si>
  <si>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</si>
  <si>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</si>
  <si>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</si>
  <si>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</si>
  <si>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</si>
  <si>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</si>
  <si>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</si>
  <si>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</si>
  <si>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</si>
  <si>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</si>
  <si>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</si>
  <si>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</si>
  <si>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</si>
  <si>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</si>
  <si>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</si>
  <si>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</si>
  <si>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</si>
  <si>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</si>
  <si>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</si>
  <si>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</si>
  <si>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</si>
  <si>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</si>
  <si>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</si>
  <si>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</si>
  <si>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</si>
  <si>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</si>
  <si>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</si>
  <si>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</si>
  <si>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</si>
  <si>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</si>
  <si>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</si>
  <si>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</si>
  <si>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</si>
  <si>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</si>
  <si>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</si>
  <si>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</si>
  <si>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</si>
  <si>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</si>
  <si>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</si>
  <si>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</si>
  <si>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</si>
  <si>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</si>
  <si>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</si>
  <si>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</si>
  <si>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تشرين الأول 2023 (ل.ل.)</t>
  </si>
  <si>
    <t>المجموع</t>
  </si>
  <si>
    <t>1$=89700 LBP</t>
  </si>
  <si>
    <t>معدل أسعار  السوبرماركات في 07-10-2024(ل.ل.)</t>
  </si>
  <si>
    <t>معدل أسعار المحلات والملاحم في 07-10-2024 (ل.ل.)</t>
  </si>
  <si>
    <t>المعدل العام للأسعار في 07-10-2024  (ل.ل.)</t>
  </si>
  <si>
    <t xml:space="preserve"> التاريخ 14 تشرين الأول 2024 </t>
  </si>
  <si>
    <t xml:space="preserve"> التاريخ 14 تشرين الأول 2024</t>
  </si>
  <si>
    <t>معدل أسعار  السوبرماركات في 14-10-2024(ل.ل.)</t>
  </si>
  <si>
    <t>معدل أسعار المحلات والملاحم في 14-10-2024 (ل.ل.)</t>
  </si>
  <si>
    <t>المعدل العام للأسعار في 14-10-2024 (ل.ل.)</t>
  </si>
  <si>
    <t xml:space="preserve"> التاريخ 14تشرين الأول 2024</t>
  </si>
  <si>
    <t>المعدل العام للأسعار في 14-10-2024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</si>
</sst>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1" t="s">
        <v>202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225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2" t="s">
        <v>3</v>
      </c>
      <c r="B12" s="218"/>
      <c r="C12" s="216" t="s">
        <v>0</v>
      </c>
      <c r="D12" s="214" t="s">
        <v>23</v>
      </c>
      <c r="E12" s="214" t="s">
        <v>218</v>
      </c>
      <c r="F12" s="214" t="s">
        <v>226</v>
      </c>
      <c r="G12" s="214" t="s">
        <v>197</v>
      </c>
      <c r="H12" s="214" t="s">
        <v>221</v>
      </c>
      <c r="I12" s="214" t="s">
        <v>187</v>
      </c>
    </row>
    <row r="13" spans="1:9" ht="38.25" customHeight="1" thickBot="1">
      <c r="A13" s="213"/>
      <c r="B13" s="219"/>
      <c r="C13" s="217"/>
      <c r="D13" s="215"/>
      <c r="E13" s="215"/>
      <c r="F13" s="215"/>
      <c r="G13" s="215"/>
      <c r="H13" s="215"/>
      <c r="I13" s="21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81018.133333333331</v>
      </c>
      <c r="F15" s="175">
        <v>60998.666666666664</v>
      </c>
      <c r="G15" s="45">
        <f t="shared" ref="G15:G30" si="0">(F15-E15)/E15</f>
        <v>-0.24709859192016273</v>
      </c>
      <c r="H15" s="175">
        <v>64665.333333333336</v>
      </c>
      <c r="I15" s="45">
        <f t="shared" ref="I15:I30" si="1">(F15-H15)/H15</f>
        <v>-5.6702200045361834E-2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53317.256249999999</v>
      </c>
      <c r="F16" s="169">
        <v>88333.111111111109</v>
      </c>
      <c r="G16" s="48">
        <f>(F16-E16)/E16</f>
        <v>0.65674525142338158</v>
      </c>
      <c r="H16" s="169">
        <v>90554.222222222219</v>
      </c>
      <c r="I16" s="44">
        <f t="shared" si="1"/>
        <v>-2.4527968509965775E-2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48403.541666666672</v>
      </c>
      <c r="F17" s="169">
        <v>107776.44444444444</v>
      </c>
      <c r="G17" s="48">
        <f t="shared" si="0"/>
        <v>1.2266231092479167</v>
      </c>
      <c r="H17" s="169">
        <v>114374.75</v>
      </c>
      <c r="I17" s="44">
        <f t="shared" si="1"/>
        <v>-5.769022931683402E-2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65382.7</v>
      </c>
      <c r="F18" s="169">
        <v>44998.666666666664</v>
      </c>
      <c r="G18" s="48">
        <f t="shared" si="0"/>
        <v>-0.31176493680030548</v>
      </c>
      <c r="H18" s="169">
        <v>49443.111111111109</v>
      </c>
      <c r="I18" s="44">
        <f t="shared" si="1"/>
        <v>-8.9890064451176227E-2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101130.37738095238</v>
      </c>
      <c r="F19" s="169">
        <v>137498.5</v>
      </c>
      <c r="G19" s="48">
        <f t="shared" si="0"/>
        <v>0.35961620594028798</v>
      </c>
      <c r="H19" s="169">
        <v>137142.57142857142</v>
      </c>
      <c r="I19" s="44">
        <f t="shared" si="1"/>
        <v>2.595317906912367E-3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56353.51666666667</v>
      </c>
      <c r="F20" s="169">
        <v>112776.44444444444</v>
      </c>
      <c r="G20" s="48">
        <f t="shared" si="0"/>
        <v>1.0012317085998672</v>
      </c>
      <c r="H20" s="169">
        <v>117554.22222222222</v>
      </c>
      <c r="I20" s="44">
        <f t="shared" si="1"/>
        <v>-4.0643183098485081E-2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101478.92499999999</v>
      </c>
      <c r="F21" s="169">
        <v>95554.222222222219</v>
      </c>
      <c r="G21" s="48">
        <f t="shared" si="0"/>
        <v>-5.8383578440329063E-2</v>
      </c>
      <c r="H21" s="169">
        <v>94220.888888888891</v>
      </c>
      <c r="I21" s="44">
        <f t="shared" si="1"/>
        <v>1.4151143648259121E-2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25637.368750000001</v>
      </c>
      <c r="F22" s="169">
        <v>36220.888888888891</v>
      </c>
      <c r="G22" s="48">
        <f t="shared" si="0"/>
        <v>0.41281616074149141</v>
      </c>
      <c r="H22" s="169">
        <v>36220.888888888891</v>
      </c>
      <c r="I22" s="44">
        <f t="shared" si="1"/>
        <v>0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27872.111111111113</v>
      </c>
      <c r="F23" s="169">
        <v>45665.333333333336</v>
      </c>
      <c r="G23" s="48">
        <f t="shared" si="0"/>
        <v>0.63838803423573542</v>
      </c>
      <c r="H23" s="169">
        <v>43443.111111111109</v>
      </c>
      <c r="I23" s="44">
        <f t="shared" si="1"/>
        <v>5.1152465037290241E-2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27060.991666666665</v>
      </c>
      <c r="F24" s="169">
        <v>44109.777777777781</v>
      </c>
      <c r="G24" s="48">
        <f t="shared" si="0"/>
        <v>0.63001335357977895</v>
      </c>
      <c r="H24" s="169">
        <v>42998.666666666664</v>
      </c>
      <c r="I24" s="44">
        <f t="shared" si="1"/>
        <v>2.5840594540399317E-2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32793.616666666669</v>
      </c>
      <c r="F25" s="169">
        <v>41776.444444444445</v>
      </c>
      <c r="G25" s="48">
        <f>(F25-E25)/E25</f>
        <v>0.27392000916167453</v>
      </c>
      <c r="H25" s="169">
        <v>41776.444444444445</v>
      </c>
      <c r="I25" s="44">
        <f t="shared" si="1"/>
        <v>0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55715.863194444442</v>
      </c>
      <c r="F26" s="169">
        <v>83332</v>
      </c>
      <c r="G26" s="48">
        <f>(F26-E26)/E26</f>
        <v>0.49566021635843965</v>
      </c>
      <c r="H26" s="169">
        <v>83887.555555555562</v>
      </c>
      <c r="I26" s="44">
        <f t="shared" si="1"/>
        <v>-6.6226218165057697E-3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27053.336111111108</v>
      </c>
      <c r="F27" s="169">
        <v>43554.222222222219</v>
      </c>
      <c r="G27" s="48">
        <f t="shared" si="0"/>
        <v>0.60993904941483401</v>
      </c>
      <c r="H27" s="169">
        <v>42443.111111111109</v>
      </c>
      <c r="I27" s="44">
        <f t="shared" si="1"/>
        <v>2.6178832842916493E-2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49806.708333333328</v>
      </c>
      <c r="F28" s="169">
        <v>77499.75</v>
      </c>
      <c r="G28" s="48">
        <f t="shared" si="0"/>
        <v>0.55601027639349132</v>
      </c>
      <c r="H28" s="169">
        <v>76124.75</v>
      </c>
      <c r="I28" s="44">
        <f t="shared" si="1"/>
        <v>1.8062456691154978E-2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81428.405952380941</v>
      </c>
      <c r="F29" s="169">
        <v>125116.16666666667</v>
      </c>
      <c r="G29" s="48">
        <f t="shared" si="0"/>
        <v>0.53651744994043216</v>
      </c>
      <c r="H29" s="169">
        <v>126782.83333333333</v>
      </c>
      <c r="I29" s="44">
        <f t="shared" si="1"/>
        <v>-1.3145838619055869E-2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53042.775000000001</v>
      </c>
      <c r="F30" s="172">
        <v>79332</v>
      </c>
      <c r="G30" s="51">
        <f t="shared" si="0"/>
        <v>0.49562310795391074</v>
      </c>
      <c r="H30" s="172">
        <v>81443.111111111109</v>
      </c>
      <c r="I30" s="56">
        <f t="shared" si="1"/>
        <v>-2.5921297483724133E-2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92575.917725752515</v>
      </c>
      <c r="F32" s="175">
        <v>168887.55555555556</v>
      </c>
      <c r="G32" s="45">
        <f>(F32-E32)/E32</f>
        <v>0.82431413810953647</v>
      </c>
      <c r="H32" s="175">
        <v>160554.22222222222</v>
      </c>
      <c r="I32" s="44">
        <f>(F32-H32)/H32</f>
        <v>5.1903545219752753E-2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91297.116109253067</v>
      </c>
      <c r="F33" s="169">
        <v>167776.44444444444</v>
      </c>
      <c r="G33" s="48">
        <f>(F33-E33)/E33</f>
        <v>0.8376970883031003</v>
      </c>
      <c r="H33" s="169">
        <v>159443.11111111112</v>
      </c>
      <c r="I33" s="44">
        <f>(F33-H33)/H33</f>
        <v>5.2265245423654988E-2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117296.55974976112</v>
      </c>
      <c r="F34" s="169">
        <v>96498.333333333328</v>
      </c>
      <c r="G34" s="48">
        <f>(F34-E34)/E34</f>
        <v>-0.17731318344543473</v>
      </c>
      <c r="H34" s="169">
        <v>103998.33333333333</v>
      </c>
      <c r="I34" s="44">
        <f>(F34-H34)/H34</f>
        <v>-7.2116540329171946E-2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78151.574999999997</v>
      </c>
      <c r="F35" s="169">
        <v>81000</v>
      </c>
      <c r="G35" s="48">
        <f>(F35-E35)/E35</f>
        <v>3.6447442038116354E-2</v>
      </c>
      <c r="H35" s="169">
        <v>106666.66666666667</v>
      </c>
      <c r="I35" s="44">
        <f>(F35-H35)/H35</f>
        <v>-0.24062500000000003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74317.397212932003</v>
      </c>
      <c r="F36" s="169">
        <v>135554.22222222222</v>
      </c>
      <c r="G36" s="51">
        <f>(F36-E36)/E36</f>
        <v>0.82399044242408381</v>
      </c>
      <c r="H36" s="169">
        <v>146109.77777777778</v>
      </c>
      <c r="I36" s="56">
        <f>(F36-H36)/H36</f>
        <v>-7.2244005268489189E-2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1489639.2083333335</v>
      </c>
      <c r="F38" s="169">
        <v>1980426.5</v>
      </c>
      <c r="G38" s="45">
        <f t="shared" ref="G38:G43" si="2">(F38-E38)/E38</f>
        <v>0.32946722194280753</v>
      </c>
      <c r="H38" s="169">
        <v>1980426.5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938522.62673572183</v>
      </c>
      <c r="F39" s="169">
        <v>981415.11111111112</v>
      </c>
      <c r="G39" s="48">
        <f t="shared" si="2"/>
        <v>4.5702131364241866E-2</v>
      </c>
      <c r="H39" s="169">
        <v>981417.66666666663</v>
      </c>
      <c r="I39" s="44">
        <f t="shared" si="3"/>
        <v>-2.6039428902718096E-6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571226.18970502005</v>
      </c>
      <c r="F40" s="169">
        <v>616238.5</v>
      </c>
      <c r="G40" s="48">
        <f t="shared" si="2"/>
        <v>7.879945126154704E-2</v>
      </c>
      <c r="H40" s="169">
        <v>620126</v>
      </c>
      <c r="I40" s="44">
        <f t="shared" si="3"/>
        <v>-6.2688872906473845E-3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270073.375</v>
      </c>
      <c r="F41" s="169">
        <v>266947.20000000001</v>
      </c>
      <c r="G41" s="48">
        <f t="shared" si="2"/>
        <v>-1.1575280236343136E-2</v>
      </c>
      <c r="H41" s="169">
        <v>284887.2</v>
      </c>
      <c r="I41" s="44">
        <f t="shared" si="3"/>
        <v>-6.2972292191435769E-2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192356.75</v>
      </c>
      <c r="F42" s="169">
        <v>192855</v>
      </c>
      <c r="G42" s="48">
        <f t="shared" si="2"/>
        <v>2.5902392299724341E-3</v>
      </c>
      <c r="H42" s="169">
        <v>183884.99999999997</v>
      </c>
      <c r="I42" s="44">
        <f t="shared" si="3"/>
        <v>4.8780487804878217E-2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688804.5</v>
      </c>
      <c r="F43" s="169">
        <v>863452.2</v>
      </c>
      <c r="G43" s="51">
        <f t="shared" si="2"/>
        <v>0.25355191494829077</v>
      </c>
      <c r="H43" s="169">
        <v>912249</v>
      </c>
      <c r="I43" s="59">
        <f t="shared" si="3"/>
        <v>-5.3490658800393366E-2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484247.50434581924</v>
      </c>
      <c r="F45" s="169">
        <v>489890.14285714284</v>
      </c>
      <c r="G45" s="45">
        <f t="shared" ref="G45:G50" si="4">(F45-E45)/E45</f>
        <v>1.1652385320903964E-2</v>
      </c>
      <c r="H45" s="169">
        <v>486430.28571428574</v>
      </c>
      <c r="I45" s="44">
        <f t="shared" ref="I45:I50" si="5">(F45-H45)/H45</f>
        <v>7.1127502634351089E-3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311887.87203916843</v>
      </c>
      <c r="F46" s="169">
        <v>313055.11111111112</v>
      </c>
      <c r="G46" s="48">
        <f t="shared" si="4"/>
        <v>3.7424958665789464E-3</v>
      </c>
      <c r="H46" s="169">
        <v>313501.5</v>
      </c>
      <c r="I46" s="84">
        <f t="shared" si="5"/>
        <v>-1.4238811900066696E-3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978773.21867206553</v>
      </c>
      <c r="F47" s="169">
        <v>985909.75</v>
      </c>
      <c r="G47" s="48">
        <f t="shared" si="4"/>
        <v>7.2913022054453443E-3</v>
      </c>
      <c r="H47" s="169">
        <v>996823.28571428568</v>
      </c>
      <c r="I47" s="84">
        <f t="shared" si="5"/>
        <v>-1.0948315384171084E-2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1317663.2272916667</v>
      </c>
      <c r="F48" s="169">
        <v>1287835.7142857143</v>
      </c>
      <c r="G48" s="48">
        <f t="shared" si="4"/>
        <v>-2.2636674066756807E-2</v>
      </c>
      <c r="H48" s="169">
        <v>1287835.7142857143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140789.68848248039</v>
      </c>
      <c r="F49" s="169">
        <v>142846.25</v>
      </c>
      <c r="G49" s="48">
        <f t="shared" si="4"/>
        <v>1.4607330548753428E-2</v>
      </c>
      <c r="H49" s="169">
        <v>142847.25</v>
      </c>
      <c r="I49" s="44">
        <f t="shared" si="5"/>
        <v>-7.0004847835712624E-6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1782963.5</v>
      </c>
      <c r="F50" s="169">
        <v>1759465.5</v>
      </c>
      <c r="G50" s="56">
        <f t="shared" si="4"/>
        <v>-1.317918173871759E-2</v>
      </c>
      <c r="H50" s="169">
        <v>1759465.5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147161.53852420856</v>
      </c>
      <c r="F52" s="166">
        <v>157870.33333333334</v>
      </c>
      <c r="G52" s="168">
        <f t="shared" ref="G52:G60" si="6">(F52-E52)/E52</f>
        <v>7.2768978338474968E-2</v>
      </c>
      <c r="H52" s="166">
        <v>162805.5</v>
      </c>
      <c r="I52" s="116">
        <f t="shared" ref="I52:I60" si="7">(F52-H52)/H52</f>
        <v>-3.0313267467417606E-2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182488.21409898295</v>
      </c>
      <c r="F53" s="169">
        <v>187760</v>
      </c>
      <c r="G53" s="171">
        <f t="shared" si="6"/>
        <v>2.8888363706368429E-2</v>
      </c>
      <c r="H53" s="169">
        <v>187772</v>
      </c>
      <c r="I53" s="84">
        <f t="shared" si="7"/>
        <v>-6.3907291821996889E-5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125174.1299347193</v>
      </c>
      <c r="F54" s="169">
        <v>140649.60000000001</v>
      </c>
      <c r="G54" s="171">
        <f t="shared" si="6"/>
        <v>0.12363153691063371</v>
      </c>
      <c r="H54" s="169">
        <v>140649.60000000001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181958.41116695627</v>
      </c>
      <c r="F55" s="169">
        <v>198248.5</v>
      </c>
      <c r="G55" s="171">
        <f t="shared" si="6"/>
        <v>8.9526440292428858E-2</v>
      </c>
      <c r="H55" s="169">
        <v>198237</v>
      </c>
      <c r="I55" s="84">
        <f t="shared" si="7"/>
        <v>5.8011370228564796E-5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95942.247302720221</v>
      </c>
      <c r="F56" s="169">
        <v>110720.42857142857</v>
      </c>
      <c r="G56" s="176">
        <f t="shared" si="6"/>
        <v>0.15403205245005078</v>
      </c>
      <c r="H56" s="169">
        <v>110715.42857142857</v>
      </c>
      <c r="I56" s="85">
        <f t="shared" si="7"/>
        <v>4.5160824146331395E-5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121805.18002793296</v>
      </c>
      <c r="F57" s="172">
        <v>148005</v>
      </c>
      <c r="G57" s="174">
        <f t="shared" si="6"/>
        <v>0.21509610647148805</v>
      </c>
      <c r="H57" s="172">
        <v>148005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208763.40625</v>
      </c>
      <c r="F58" s="175">
        <v>184602.6</v>
      </c>
      <c r="G58" s="44">
        <f t="shared" si="6"/>
        <v>-0.11573295667089641</v>
      </c>
      <c r="H58" s="175">
        <v>184602.6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193150.02777777778</v>
      </c>
      <c r="F59" s="169">
        <v>190169</v>
      </c>
      <c r="G59" s="48">
        <f t="shared" si="6"/>
        <v>-1.5433742423312004E-2</v>
      </c>
      <c r="H59" s="169">
        <v>185550.85714285713</v>
      </c>
      <c r="I59" s="44">
        <f t="shared" si="7"/>
        <v>2.4888825243137108E-2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1102712.8333333333</v>
      </c>
      <c r="F60" s="169">
        <v>908661</v>
      </c>
      <c r="G60" s="51">
        <f t="shared" si="6"/>
        <v>-0.17597676155336295</v>
      </c>
      <c r="H60" s="169">
        <v>908661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391375.61234980804</v>
      </c>
      <c r="F62" s="169">
        <v>448724.25</v>
      </c>
      <c r="G62" s="45">
        <f t="shared" ref="G62:G67" si="8">(F62-E62)/E62</f>
        <v>0.14653094326923533</v>
      </c>
      <c r="H62" s="169">
        <v>448275.75</v>
      </c>
      <c r="I62" s="44">
        <f t="shared" ref="I62:I67" si="9">(F62-H62)/H62</f>
        <v>1.0005002501250625E-3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2422765.8950186218</v>
      </c>
      <c r="F63" s="169">
        <v>2941442.4</v>
      </c>
      <c r="G63" s="48">
        <f t="shared" si="8"/>
        <v>0.21408445035808607</v>
      </c>
      <c r="H63" s="169">
        <v>2948140</v>
      </c>
      <c r="I63" s="44">
        <f t="shared" si="9"/>
        <v>-2.2718052738337031E-3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970645.78057107388</v>
      </c>
      <c r="F64" s="169">
        <v>865989.42857142852</v>
      </c>
      <c r="G64" s="48">
        <f t="shared" si="8"/>
        <v>-0.10782136397695088</v>
      </c>
      <c r="H64" s="169">
        <v>854328.42857142852</v>
      </c>
      <c r="I64" s="84">
        <f t="shared" si="9"/>
        <v>1.3649317534123295E-2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582553.7770238095</v>
      </c>
      <c r="F65" s="169">
        <v>600840.5</v>
      </c>
      <c r="G65" s="48">
        <f t="shared" si="8"/>
        <v>3.1390617823499424E-2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289507.5571073867</v>
      </c>
      <c r="F66" s="169">
        <v>297547.71428571426</v>
      </c>
      <c r="G66" s="48">
        <f t="shared" si="8"/>
        <v>2.7771838699689733E-2</v>
      </c>
      <c r="H66" s="169">
        <v>287808.85714285716</v>
      </c>
      <c r="I66" s="84">
        <f t="shared" si="9"/>
        <v>3.3837934105075546E-2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222337.68680323299</v>
      </c>
      <c r="F67" s="169">
        <v>216426.42857142858</v>
      </c>
      <c r="G67" s="51">
        <f t="shared" si="8"/>
        <v>-2.6586847766549938E-2</v>
      </c>
      <c r="H67" s="169">
        <v>210047.5</v>
      </c>
      <c r="I67" s="85">
        <f t="shared" si="9"/>
        <v>3.0368981165824777E-2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297025.11427913036</v>
      </c>
      <c r="F69" s="175">
        <v>313837.875</v>
      </c>
      <c r="G69" s="45">
        <f>(F69-E69)/E69</f>
        <v>5.6603835543245662E-2</v>
      </c>
      <c r="H69" s="175">
        <v>310233.85714285716</v>
      </c>
      <c r="I69" s="44">
        <f>(F69-H69)/H69</f>
        <v>1.1617100371747157E-2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202023.78212290502</v>
      </c>
      <c r="F70" s="169">
        <v>205541.14285714287</v>
      </c>
      <c r="G70" s="48">
        <f>(F70-E70)/E70</f>
        <v>1.7410627091903465E-2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79870.115343354322</v>
      </c>
      <c r="F71" s="169">
        <v>98926.28571428571</v>
      </c>
      <c r="G71" s="48">
        <f>(F71-E71)/E71</f>
        <v>0.23858949356728301</v>
      </c>
      <c r="H71" s="169">
        <v>98926.28571428571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139840.83798882682</v>
      </c>
      <c r="F72" s="169">
        <v>148005</v>
      </c>
      <c r="G72" s="48">
        <f>(F72-E72)/E72</f>
        <v>5.8381815559668523E-2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105036.36669562726</v>
      </c>
      <c r="F73" s="178">
        <v>135643.77777777778</v>
      </c>
      <c r="G73" s="48">
        <f>(F73-E73)/E73</f>
        <v>0.29139822753812678</v>
      </c>
      <c r="H73" s="178">
        <v>133653</v>
      </c>
      <c r="I73" s="59">
        <f>(F73-H73)/H73</f>
        <v>1.4895122277672637E-2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71611.89285714287</v>
      </c>
      <c r="F75" s="166">
        <v>69517.5</v>
      </c>
      <c r="G75" s="44">
        <f t="shared" ref="G75:G81" si="10">(F75-E75)/E75</f>
        <v>-2.9246439014270046E-2</v>
      </c>
      <c r="H75" s="166">
        <v>69517.5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102505.39031250001</v>
      </c>
      <c r="F76" s="169">
        <v>94857.75</v>
      </c>
      <c r="G76" s="48">
        <f t="shared" si="10"/>
        <v>-7.4607201525551545E-2</v>
      </c>
      <c r="H76" s="169">
        <v>94969.875</v>
      </c>
      <c r="I76" s="44">
        <f t="shared" si="11"/>
        <v>-1.1806375442739079E-3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43395.892857142855</v>
      </c>
      <c r="F77" s="169">
        <v>50488.285714285717</v>
      </c>
      <c r="G77" s="48">
        <f t="shared" si="10"/>
        <v>0.16343465683470718</v>
      </c>
      <c r="H77" s="169">
        <v>50488.285714285717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94297.025297897082</v>
      </c>
      <c r="F78" s="169">
        <v>97992.875</v>
      </c>
      <c r="G78" s="48">
        <f t="shared" si="10"/>
        <v>3.9193704047685789E-2</v>
      </c>
      <c r="H78" s="169">
        <v>97885.125</v>
      </c>
      <c r="I78" s="44">
        <f t="shared" si="11"/>
        <v>1.1007801236398277E-3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131449.21643403039</v>
      </c>
      <c r="F79" s="169">
        <v>145319.22222222222</v>
      </c>
      <c r="G79" s="48">
        <f t="shared" si="10"/>
        <v>0.10551607810574275</v>
      </c>
      <c r="H79" s="169">
        <v>145314</v>
      </c>
      <c r="I79" s="44">
        <f t="shared" si="11"/>
        <v>3.593750238943934E-5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578403.75</v>
      </c>
      <c r="F80" s="169">
        <v>530127</v>
      </c>
      <c r="G80" s="48">
        <f t="shared" si="10"/>
        <v>-8.3465485830615721E-2</v>
      </c>
      <c r="H80" s="169">
        <v>523848</v>
      </c>
      <c r="I80" s="44">
        <f t="shared" si="11"/>
        <v>1.1986301369863013E-2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161191.95139353402</v>
      </c>
      <c r="F81" s="172">
        <v>248020.5</v>
      </c>
      <c r="G81" s="51">
        <f t="shared" si="10"/>
        <v>0.538665534202032</v>
      </c>
      <c r="H81" s="172">
        <v>248020.5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22" zoomScaleNormal="100" workbookViewId="0">
      <selection activeCell="F30" sqref="F3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1" t="s">
        <v>203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2" t="s">
        <v>3</v>
      </c>
      <c r="B12" s="218"/>
      <c r="C12" s="220" t="s">
        <v>0</v>
      </c>
      <c r="D12" s="214" t="s">
        <v>23</v>
      </c>
      <c r="E12" s="214" t="s">
        <v>218</v>
      </c>
      <c r="F12" s="222" t="s">
        <v>227</v>
      </c>
      <c r="G12" s="214" t="s">
        <v>197</v>
      </c>
      <c r="H12" s="222" t="s">
        <v>222</v>
      </c>
      <c r="I12" s="214" t="s">
        <v>187</v>
      </c>
    </row>
    <row r="13" spans="1:9" ht="30.75" customHeight="1" thickBot="1">
      <c r="A13" s="213"/>
      <c r="B13" s="219"/>
      <c r="C13" s="221"/>
      <c r="D13" s="215"/>
      <c r="E13" s="215"/>
      <c r="F13" s="223"/>
      <c r="G13" s="215"/>
      <c r="H13" s="223"/>
      <c r="I13" s="21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81018.133333333331</v>
      </c>
      <c r="F15" s="175">
        <v>55000</v>
      </c>
      <c r="G15" s="44">
        <f>(F15-E15)/E15</f>
        <v>-0.32113962964669635</v>
      </c>
      <c r="H15" s="175">
        <v>60000</v>
      </c>
      <c r="I15" s="118">
        <f>(F15-H15)/H15</f>
        <v>-8.3333333333333329E-2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53317.256249999999</v>
      </c>
      <c r="F16" s="169">
        <v>69375</v>
      </c>
      <c r="G16" s="48">
        <f t="shared" ref="G16:G39" si="0">(F16-E16)/E16</f>
        <v>0.30117348264709332</v>
      </c>
      <c r="H16" s="169">
        <v>76250</v>
      </c>
      <c r="I16" s="48">
        <f>(F16-H16)/H16</f>
        <v>-9.0163934426229511E-2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48403.541666666672</v>
      </c>
      <c r="F17" s="169">
        <v>74375</v>
      </c>
      <c r="G17" s="48">
        <f t="shared" si="0"/>
        <v>0.53656111596517109</v>
      </c>
      <c r="H17" s="169">
        <v>80000</v>
      </c>
      <c r="I17" s="48">
        <f t="shared" ref="I17:I29" si="1">(F17-H17)/H17</f>
        <v>-7.03125E-2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65382.7</v>
      </c>
      <c r="F18" s="169">
        <v>33125</v>
      </c>
      <c r="G18" s="48">
        <f t="shared" si="0"/>
        <v>-0.49336751158945713</v>
      </c>
      <c r="H18" s="169">
        <v>33125</v>
      </c>
      <c r="I18" s="48">
        <f t="shared" si="1"/>
        <v>0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101130.37738095238</v>
      </c>
      <c r="F19" s="169">
        <v>113750</v>
      </c>
      <c r="G19" s="48">
        <f t="shared" si="0"/>
        <v>0.12478567712162503</v>
      </c>
      <c r="H19" s="169">
        <v>125000</v>
      </c>
      <c r="I19" s="48">
        <f t="shared" si="1"/>
        <v>-0.09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56353.51666666667</v>
      </c>
      <c r="F20" s="169">
        <v>80000</v>
      </c>
      <c r="G20" s="48">
        <f t="shared" si="0"/>
        <v>0.41960971971284838</v>
      </c>
      <c r="H20" s="169">
        <v>86250</v>
      </c>
      <c r="I20" s="48">
        <f t="shared" si="1"/>
        <v>-7.2463768115942032E-2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101478.92499999999</v>
      </c>
      <c r="F21" s="169">
        <v>72500</v>
      </c>
      <c r="G21" s="48">
        <f t="shared" si="0"/>
        <v>-0.28556594386469891</v>
      </c>
      <c r="H21" s="169">
        <v>73125</v>
      </c>
      <c r="I21" s="48">
        <f t="shared" si="1"/>
        <v>-8.5470085470085479E-3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25637.368750000001</v>
      </c>
      <c r="F22" s="169">
        <v>22500</v>
      </c>
      <c r="G22" s="48">
        <f t="shared" si="0"/>
        <v>-0.12237483419588452</v>
      </c>
      <c r="H22" s="169">
        <v>23750</v>
      </c>
      <c r="I22" s="48">
        <f t="shared" si="1"/>
        <v>-5.2631578947368418E-2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27872.111111111113</v>
      </c>
      <c r="F23" s="169">
        <v>24375</v>
      </c>
      <c r="G23" s="48">
        <f t="shared" si="0"/>
        <v>-0.12546990420531881</v>
      </c>
      <c r="H23" s="169">
        <v>25000</v>
      </c>
      <c r="I23" s="48">
        <f t="shared" si="1"/>
        <v>-2.5000000000000001E-2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27060.991666666665</v>
      </c>
      <c r="F24" s="169">
        <v>25625</v>
      </c>
      <c r="G24" s="48">
        <f t="shared" si="0"/>
        <v>-5.3065005316693496E-2</v>
      </c>
      <c r="H24" s="169">
        <v>26250</v>
      </c>
      <c r="I24" s="48">
        <f t="shared" si="1"/>
        <v>-2.3809523809523808E-2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32793.616666666669</v>
      </c>
      <c r="F25" s="169">
        <v>25000</v>
      </c>
      <c r="G25" s="48">
        <f t="shared" si="0"/>
        <v>-0.23765651547023639</v>
      </c>
      <c r="H25" s="169">
        <v>26250</v>
      </c>
      <c r="I25" s="48">
        <f t="shared" si="1"/>
        <v>-4.7619047619047616E-2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55715.863194444442</v>
      </c>
      <c r="F26" s="169">
        <v>46250</v>
      </c>
      <c r="G26" s="48">
        <f t="shared" si="0"/>
        <v>-0.16989529824583791</v>
      </c>
      <c r="H26" s="169">
        <v>53750</v>
      </c>
      <c r="I26" s="48">
        <f t="shared" si="1"/>
        <v>-0.13953488372093023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27053.336111111108</v>
      </c>
      <c r="F27" s="169">
        <v>25000</v>
      </c>
      <c r="G27" s="48">
        <f t="shared" si="0"/>
        <v>-7.5899552745651203E-2</v>
      </c>
      <c r="H27" s="169">
        <v>26875</v>
      </c>
      <c r="I27" s="48">
        <f t="shared" si="1"/>
        <v>-6.9767441860465115E-2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49806.708333333328</v>
      </c>
      <c r="F28" s="169">
        <v>55000</v>
      </c>
      <c r="G28" s="48">
        <f t="shared" si="0"/>
        <v>0.10426891959834739</v>
      </c>
      <c r="H28" s="169">
        <v>59375</v>
      </c>
      <c r="I28" s="48">
        <f t="shared" si="1"/>
        <v>-7.3684210526315783E-2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81428.405952380941</v>
      </c>
      <c r="F29" s="169">
        <v>75937.5</v>
      </c>
      <c r="G29" s="48">
        <f t="shared" si="0"/>
        <v>-6.7432315396079398E-2</v>
      </c>
      <c r="H29" s="169">
        <v>78750</v>
      </c>
      <c r="I29" s="48">
        <f t="shared" si="1"/>
        <v>-3.5714285714285712E-2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53042.775000000001</v>
      </c>
      <c r="F30" s="172">
        <v>81875</v>
      </c>
      <c r="G30" s="51">
        <f t="shared" si="0"/>
        <v>0.54356554686288561</v>
      </c>
      <c r="H30" s="172">
        <v>72500</v>
      </c>
      <c r="I30" s="51">
        <f>(F30-H30)/H30</f>
        <v>0.12931034482758622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92575.917725752515</v>
      </c>
      <c r="F32" s="175">
        <v>126250</v>
      </c>
      <c r="G32" s="44">
        <f t="shared" si="0"/>
        <v>0.36374559498296088</v>
      </c>
      <c r="H32" s="175">
        <v>128750</v>
      </c>
      <c r="I32" s="45">
        <f>(F32-H32)/H32</f>
        <v>-1.9417475728155338E-2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91297.116109253067</v>
      </c>
      <c r="F33" s="169">
        <v>126250</v>
      </c>
      <c r="G33" s="48">
        <f t="shared" si="0"/>
        <v>0.3828476230171351</v>
      </c>
      <c r="H33" s="169">
        <v>125000</v>
      </c>
      <c r="I33" s="48">
        <f>(F33-H33)/H33</f>
        <v>0.01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117296.55974976112</v>
      </c>
      <c r="F34" s="169">
        <v>80625</v>
      </c>
      <c r="G34" s="48">
        <f>(F34-E34)/E34</f>
        <v>-0.31263968719965635</v>
      </c>
      <c r="H34" s="169">
        <v>90625</v>
      </c>
      <c r="I34" s="48">
        <f>(F34-H34)/H34</f>
        <v>-0.1103448275862069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78151.574999999997</v>
      </c>
      <c r="F35" s="169">
        <v>83125</v>
      </c>
      <c r="G35" s="48">
        <f t="shared" si="0"/>
        <v>6.363819283232619E-2</v>
      </c>
      <c r="H35" s="169">
        <v>72500</v>
      </c>
      <c r="I35" s="48">
        <f>(F35-H35)/H35</f>
        <v>0.14655172413793102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74317.397212932003</v>
      </c>
      <c r="F36" s="169">
        <v>88750</v>
      </c>
      <c r="G36" s="55">
        <f t="shared" si="0"/>
        <v>0.19420221009242469</v>
      </c>
      <c r="H36" s="169">
        <v>88125</v>
      </c>
      <c r="I36" s="48">
        <f>(F36-H36)/H36</f>
        <v>7.0921985815602835E-3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1489639.2083333335</v>
      </c>
      <c r="F38" s="196">
        <v>1890350</v>
      </c>
      <c r="G38" s="168">
        <f t="shared" si="0"/>
        <v>0.26899855308923926</v>
      </c>
      <c r="H38" s="196">
        <v>1856712.5</v>
      </c>
      <c r="I38" s="168">
        <f>(F38-H38)/H38</f>
        <v>1.8116698196408976E-2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938522.62673572183</v>
      </c>
      <c r="F39" s="142">
        <v>1046987.5</v>
      </c>
      <c r="G39" s="174">
        <f t="shared" si="0"/>
        <v>0.11556980106226117</v>
      </c>
      <c r="H39" s="142">
        <v>1068105.75</v>
      </c>
      <c r="I39" s="174">
        <f>(F39-H39)/H39</f>
        <v>-1.9771684592092123E-2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1" t="s">
        <v>204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2" t="s">
        <v>3</v>
      </c>
      <c r="B12" s="218"/>
      <c r="C12" s="220" t="s">
        <v>0</v>
      </c>
      <c r="D12" s="214" t="s">
        <v>226</v>
      </c>
      <c r="E12" s="222" t="s">
        <v>227</v>
      </c>
      <c r="F12" s="229" t="s">
        <v>186</v>
      </c>
      <c r="G12" s="214" t="s">
        <v>218</v>
      </c>
      <c r="H12" s="231" t="s">
        <v>228</v>
      </c>
      <c r="I12" s="227" t="s">
        <v>196</v>
      </c>
    </row>
    <row r="13" spans="1:9" ht="39.75" customHeight="1" thickBot="1">
      <c r="A13" s="213"/>
      <c r="B13" s="219"/>
      <c r="C13" s="221"/>
      <c r="D13" s="215"/>
      <c r="E13" s="223"/>
      <c r="F13" s="230"/>
      <c r="G13" s="215"/>
      <c r="H13" s="232"/>
      <c r="I13" s="22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60998.666666666664</v>
      </c>
      <c r="E15" s="197">
        <v>55000</v>
      </c>
      <c r="F15" s="67">
        <f t="shared" ref="F15:F30" si="0">D15-E15</f>
        <v>5998.6666666666642</v>
      </c>
      <c r="G15" s="166">
        <v>81018.133333333331</v>
      </c>
      <c r="H15" s="131">
        <f>AVERAGE(D15:E15)</f>
        <v>57999.333333333328</v>
      </c>
      <c r="I15" s="69">
        <f t="shared" ref="I15:I30" si="1">(H15-G15)/G15</f>
        <v>-0.28411911078342961</v>
      </c>
    </row>
    <row r="16" spans="1:9" ht="16.5" customHeight="1">
      <c r="A16" s="129"/>
      <c r="B16" s="162" t="s">
        <v>5</v>
      </c>
      <c r="C16" s="149" t="s">
        <v>164</v>
      </c>
      <c r="D16" s="141">
        <v>88333.111111111109</v>
      </c>
      <c r="E16" s="141">
        <v>69375</v>
      </c>
      <c r="F16" s="71">
        <f t="shared" si="0"/>
        <v>18958.111111111109</v>
      </c>
      <c r="G16" s="169">
        <v>53317.256249999999</v>
      </c>
      <c r="H16" s="180">
        <f t="shared" ref="H16:H30" si="2">AVERAGE(D16:E16)</f>
        <v>78854.055555555562</v>
      </c>
      <c r="I16" s="72">
        <f t="shared" si="1"/>
        <v>0.47895936703523756</v>
      </c>
    </row>
    <row r="17" spans="1:9" ht="16.5">
      <c r="A17" s="129"/>
      <c r="B17" s="162" t="s">
        <v>6</v>
      </c>
      <c r="C17" s="149" t="s">
        <v>165</v>
      </c>
      <c r="D17" s="141">
        <v>107776.44444444444</v>
      </c>
      <c r="E17" s="141">
        <v>74375</v>
      </c>
      <c r="F17" s="71">
        <f t="shared" si="0"/>
        <v>33401.444444444438</v>
      </c>
      <c r="G17" s="169">
        <v>48403.541666666672</v>
      </c>
      <c r="H17" s="180">
        <f t="shared" si="2"/>
        <v>91075.722222222219</v>
      </c>
      <c r="I17" s="72">
        <f t="shared" si="1"/>
        <v>0.88159211260654402</v>
      </c>
    </row>
    <row r="18" spans="1:9" ht="16.5">
      <c r="A18" s="129"/>
      <c r="B18" s="162" t="s">
        <v>7</v>
      </c>
      <c r="C18" s="149" t="s">
        <v>166</v>
      </c>
      <c r="D18" s="141">
        <v>44998.666666666664</v>
      </c>
      <c r="E18" s="141">
        <v>33125</v>
      </c>
      <c r="F18" s="71">
        <f t="shared" si="0"/>
        <v>11873.666666666664</v>
      </c>
      <c r="G18" s="169">
        <v>65382.7</v>
      </c>
      <c r="H18" s="180">
        <f t="shared" si="2"/>
        <v>39061.833333333328</v>
      </c>
      <c r="I18" s="72">
        <f t="shared" si="1"/>
        <v>-0.40256622419488136</v>
      </c>
    </row>
    <row r="19" spans="1:9" ht="16.5">
      <c r="A19" s="129"/>
      <c r="B19" s="162" t="s">
        <v>8</v>
      </c>
      <c r="C19" s="149" t="s">
        <v>167</v>
      </c>
      <c r="D19" s="141">
        <v>137498.5</v>
      </c>
      <c r="E19" s="141">
        <v>113750</v>
      </c>
      <c r="F19" s="71">
        <f t="shared" si="0"/>
        <v>23748.5</v>
      </c>
      <c r="G19" s="169">
        <v>101130.37738095238</v>
      </c>
      <c r="H19" s="180">
        <f t="shared" si="2"/>
        <v>125624.25</v>
      </c>
      <c r="I19" s="72">
        <f t="shared" si="1"/>
        <v>0.2422009415309565</v>
      </c>
    </row>
    <row r="20" spans="1:9" ht="16.5">
      <c r="A20" s="129"/>
      <c r="B20" s="162" t="s">
        <v>9</v>
      </c>
      <c r="C20" s="149" t="s">
        <v>168</v>
      </c>
      <c r="D20" s="141">
        <v>112776.44444444444</v>
      </c>
      <c r="E20" s="141">
        <v>80000</v>
      </c>
      <c r="F20" s="71">
        <f t="shared" si="0"/>
        <v>32776.444444444438</v>
      </c>
      <c r="G20" s="169">
        <v>56353.51666666667</v>
      </c>
      <c r="H20" s="180">
        <f t="shared" si="2"/>
        <v>96388.222222222219</v>
      </c>
      <c r="I20" s="72">
        <f t="shared" si="1"/>
        <v>0.71042071415635777</v>
      </c>
    </row>
    <row r="21" spans="1:9" ht="16.5">
      <c r="A21" s="129"/>
      <c r="B21" s="162" t="s">
        <v>10</v>
      </c>
      <c r="C21" s="149" t="s">
        <v>169</v>
      </c>
      <c r="D21" s="141">
        <v>95554.222222222219</v>
      </c>
      <c r="E21" s="141">
        <v>72500</v>
      </c>
      <c r="F21" s="71">
        <f t="shared" si="0"/>
        <v>23054.222222222219</v>
      </c>
      <c r="G21" s="169">
        <v>101478.92499999999</v>
      </c>
      <c r="H21" s="180">
        <f t="shared" si="2"/>
        <v>84027.111111111109</v>
      </c>
      <c r="I21" s="72">
        <f t="shared" si="1"/>
        <v>-0.17197476115251398</v>
      </c>
    </row>
    <row r="22" spans="1:9" ht="16.5">
      <c r="A22" s="129"/>
      <c r="B22" s="162" t="s">
        <v>11</v>
      </c>
      <c r="C22" s="149" t="s">
        <v>170</v>
      </c>
      <c r="D22" s="141">
        <v>36220.888888888891</v>
      </c>
      <c r="E22" s="141">
        <v>22500</v>
      </c>
      <c r="F22" s="71">
        <f t="shared" si="0"/>
        <v>13720.888888888891</v>
      </c>
      <c r="G22" s="169">
        <v>25637.368750000001</v>
      </c>
      <c r="H22" s="180">
        <f t="shared" si="2"/>
        <v>29360.444444444445</v>
      </c>
      <c r="I22" s="72">
        <f t="shared" si="1"/>
        <v>0.14522066327280345</v>
      </c>
    </row>
    <row r="23" spans="1:9" ht="16.5">
      <c r="A23" s="129"/>
      <c r="B23" s="162" t="s">
        <v>12</v>
      </c>
      <c r="C23" s="149" t="s">
        <v>171</v>
      </c>
      <c r="D23" s="141">
        <v>45665.333333333336</v>
      </c>
      <c r="E23" s="141">
        <v>24375</v>
      </c>
      <c r="F23" s="71">
        <f t="shared" si="0"/>
        <v>21290.333333333336</v>
      </c>
      <c r="G23" s="169">
        <v>27872.111111111113</v>
      </c>
      <c r="H23" s="180">
        <f t="shared" si="2"/>
        <v>35020.166666666672</v>
      </c>
      <c r="I23" s="72">
        <f t="shared" si="1"/>
        <v>0.25645906501520843</v>
      </c>
    </row>
    <row r="24" spans="1:9" ht="16.5">
      <c r="A24" s="129"/>
      <c r="B24" s="162" t="s">
        <v>13</v>
      </c>
      <c r="C24" s="149" t="s">
        <v>172</v>
      </c>
      <c r="D24" s="141">
        <v>44109.777777777781</v>
      </c>
      <c r="E24" s="141">
        <v>25625</v>
      </c>
      <c r="F24" s="71">
        <f t="shared" si="0"/>
        <v>18484.777777777781</v>
      </c>
      <c r="G24" s="169">
        <v>27060.991666666665</v>
      </c>
      <c r="H24" s="180">
        <f t="shared" si="2"/>
        <v>34867.388888888891</v>
      </c>
      <c r="I24" s="72">
        <f t="shared" si="1"/>
        <v>0.28847417413154269</v>
      </c>
    </row>
    <row r="25" spans="1:9" ht="16.5">
      <c r="A25" s="129"/>
      <c r="B25" s="162" t="s">
        <v>14</v>
      </c>
      <c r="C25" s="149" t="s">
        <v>173</v>
      </c>
      <c r="D25" s="141">
        <v>41776.444444444445</v>
      </c>
      <c r="E25" s="141">
        <v>25000</v>
      </c>
      <c r="F25" s="71">
        <f t="shared" si="0"/>
        <v>16776.444444444445</v>
      </c>
      <c r="G25" s="169">
        <v>32793.616666666669</v>
      </c>
      <c r="H25" s="180">
        <f t="shared" si="2"/>
        <v>33388.222222222219</v>
      </c>
      <c r="I25" s="72">
        <f t="shared" si="1"/>
        <v>1.8131746845718968E-2</v>
      </c>
    </row>
    <row r="26" spans="1:9" ht="16.5">
      <c r="A26" s="129"/>
      <c r="B26" s="162" t="s">
        <v>15</v>
      </c>
      <c r="C26" s="149" t="s">
        <v>174</v>
      </c>
      <c r="D26" s="141">
        <v>83332</v>
      </c>
      <c r="E26" s="141">
        <v>46250</v>
      </c>
      <c r="F26" s="71">
        <f t="shared" si="0"/>
        <v>37082</v>
      </c>
      <c r="G26" s="169">
        <v>55715.863194444442</v>
      </c>
      <c r="H26" s="180">
        <f t="shared" si="2"/>
        <v>64791</v>
      </c>
      <c r="I26" s="72">
        <f t="shared" si="1"/>
        <v>0.16288245905630086</v>
      </c>
    </row>
    <row r="27" spans="1:9" ht="16.5">
      <c r="A27" s="129"/>
      <c r="B27" s="162" t="s">
        <v>16</v>
      </c>
      <c r="C27" s="149" t="s">
        <v>175</v>
      </c>
      <c r="D27" s="141">
        <v>43554.222222222219</v>
      </c>
      <c r="E27" s="141">
        <v>25000</v>
      </c>
      <c r="F27" s="71">
        <f t="shared" si="0"/>
        <v>18554.222222222219</v>
      </c>
      <c r="G27" s="169">
        <v>27053.336111111108</v>
      </c>
      <c r="H27" s="180">
        <f t="shared" si="2"/>
        <v>34277.111111111109</v>
      </c>
      <c r="I27" s="72">
        <f t="shared" si="1"/>
        <v>0.26701974833459141</v>
      </c>
    </row>
    <row r="28" spans="1:9" ht="16.5">
      <c r="A28" s="129"/>
      <c r="B28" s="162" t="s">
        <v>17</v>
      </c>
      <c r="C28" s="149" t="s">
        <v>176</v>
      </c>
      <c r="D28" s="141">
        <v>77499.75</v>
      </c>
      <c r="E28" s="141">
        <v>55000</v>
      </c>
      <c r="F28" s="71">
        <f t="shared" si="0"/>
        <v>22499.75</v>
      </c>
      <c r="G28" s="169">
        <v>49806.708333333328</v>
      </c>
      <c r="H28" s="180">
        <f t="shared" si="2"/>
        <v>66249.875</v>
      </c>
      <c r="I28" s="72">
        <f t="shared" si="1"/>
        <v>0.33013959799591935</v>
      </c>
    </row>
    <row r="29" spans="1:9" ht="16.5">
      <c r="A29" s="129"/>
      <c r="B29" s="162" t="s">
        <v>18</v>
      </c>
      <c r="C29" s="149" t="s">
        <v>177</v>
      </c>
      <c r="D29" s="141">
        <v>125116.16666666667</v>
      </c>
      <c r="E29" s="141">
        <v>75937.5</v>
      </c>
      <c r="F29" s="71">
        <f t="shared" si="0"/>
        <v>49178.666666666672</v>
      </c>
      <c r="G29" s="169">
        <v>81428.405952380941</v>
      </c>
      <c r="H29" s="180">
        <f t="shared" si="2"/>
        <v>100526.83333333334</v>
      </c>
      <c r="I29" s="72">
        <f t="shared" si="1"/>
        <v>0.23454256727217648</v>
      </c>
    </row>
    <row r="30" spans="1:9" ht="17.25" thickBot="1">
      <c r="A30" s="38"/>
      <c r="B30" s="163" t="s">
        <v>19</v>
      </c>
      <c r="C30" s="150" t="s">
        <v>178</v>
      </c>
      <c r="D30" s="198">
        <v>79332</v>
      </c>
      <c r="E30" s="143">
        <v>81875</v>
      </c>
      <c r="F30" s="74">
        <f t="shared" si="0"/>
        <v>-2543</v>
      </c>
      <c r="G30" s="172">
        <v>53042.775000000001</v>
      </c>
      <c r="H30" s="100">
        <f t="shared" si="2"/>
        <v>80603.5</v>
      </c>
      <c r="I30" s="75">
        <f t="shared" si="1"/>
        <v>0.51959432740839817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168887.55555555556</v>
      </c>
      <c r="E32" s="132">
        <v>126250</v>
      </c>
      <c r="F32" s="67">
        <f>D32-E32</f>
        <v>42637.555555555562</v>
      </c>
      <c r="G32" s="175">
        <v>92575.917725752515</v>
      </c>
      <c r="H32" s="68">
        <f>AVERAGE(D32:E32)</f>
        <v>147568.77777777778</v>
      </c>
      <c r="I32" s="78">
        <f>(H32-G32)/G32</f>
        <v>0.59402986654624867</v>
      </c>
    </row>
    <row r="33" spans="1:9" ht="16.5">
      <c r="A33" s="37"/>
      <c r="B33" s="34" t="s">
        <v>27</v>
      </c>
      <c r="C33" s="15" t="s">
        <v>180</v>
      </c>
      <c r="D33" s="47">
        <v>167776.44444444444</v>
      </c>
      <c r="E33" s="132">
        <v>126250</v>
      </c>
      <c r="F33" s="79">
        <f>D33-E33</f>
        <v>41526.444444444438</v>
      </c>
      <c r="G33" s="169">
        <v>91297.116109253067</v>
      </c>
      <c r="H33" s="68">
        <f>AVERAGE(D33:E33)</f>
        <v>147013.22222222222</v>
      </c>
      <c r="I33" s="72">
        <f>(H33-G33)/G33</f>
        <v>0.61027235566011773</v>
      </c>
    </row>
    <row r="34" spans="1:9" ht="16.5">
      <c r="A34" s="37"/>
      <c r="B34" s="39" t="s">
        <v>28</v>
      </c>
      <c r="C34" s="15" t="s">
        <v>181</v>
      </c>
      <c r="D34" s="47">
        <v>96498.333333333328</v>
      </c>
      <c r="E34" s="132">
        <v>80625</v>
      </c>
      <c r="F34" s="71">
        <f>D34-E34</f>
        <v>15873.333333333328</v>
      </c>
      <c r="G34" s="169">
        <v>117296.55974976112</v>
      </c>
      <c r="H34" s="68">
        <f>AVERAGE(D34:E34)</f>
        <v>88561.666666666657</v>
      </c>
      <c r="I34" s="72">
        <f>(H34-G34)/G34</f>
        <v>-0.24497643532254559</v>
      </c>
    </row>
    <row r="35" spans="1:9" ht="16.5">
      <c r="A35" s="37"/>
      <c r="B35" s="34" t="s">
        <v>29</v>
      </c>
      <c r="C35" s="15" t="s">
        <v>182</v>
      </c>
      <c r="D35" s="47">
        <v>81000</v>
      </c>
      <c r="E35" s="132">
        <v>83125</v>
      </c>
      <c r="F35" s="79">
        <f>D35-E35</f>
        <v>-2125</v>
      </c>
      <c r="G35" s="169">
        <v>78151.574999999997</v>
      </c>
      <c r="H35" s="68">
        <f>AVERAGE(D35:E35)</f>
        <v>82062.5</v>
      </c>
      <c r="I35" s="72">
        <f>(H35-G35)/G35</f>
        <v>5.0042817435221272E-2</v>
      </c>
    </row>
    <row r="36" spans="1:9" ht="17.25" thickBot="1">
      <c r="A36" s="38"/>
      <c r="B36" s="39" t="s">
        <v>30</v>
      </c>
      <c r="C36" s="15" t="s">
        <v>183</v>
      </c>
      <c r="D36" s="50">
        <v>135554.22222222222</v>
      </c>
      <c r="E36" s="132">
        <v>88750</v>
      </c>
      <c r="F36" s="71">
        <f>D36-E36</f>
        <v>46804.222222222219</v>
      </c>
      <c r="G36" s="172">
        <v>74317.397212932003</v>
      </c>
      <c r="H36" s="68">
        <f>AVERAGE(D36:E36)</f>
        <v>112152.11111111111</v>
      </c>
      <c r="I36" s="80">
        <f>(H36-G36)/G36</f>
        <v>0.50909632625825429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1980426.5</v>
      </c>
      <c r="E38" s="133">
        <v>1890350</v>
      </c>
      <c r="F38" s="67">
        <f>D38-E38</f>
        <v>90076.5</v>
      </c>
      <c r="G38" s="169">
        <v>1489639.2083333335</v>
      </c>
      <c r="H38" s="67">
        <f>AVERAGE(D38:E38)</f>
        <v>1935388.25</v>
      </c>
      <c r="I38" s="78">
        <f>(H38-G38)/G38</f>
        <v>0.29923288751602339</v>
      </c>
    </row>
    <row r="39" spans="1:9" ht="17.25" thickBot="1">
      <c r="A39" s="38"/>
      <c r="B39" s="36" t="s">
        <v>32</v>
      </c>
      <c r="C39" s="16" t="s">
        <v>185</v>
      </c>
      <c r="D39" s="57">
        <v>981415.11111111112</v>
      </c>
      <c r="E39" s="134">
        <v>1046987.5</v>
      </c>
      <c r="F39" s="74">
        <f>D39-E39</f>
        <v>-65572.388888888876</v>
      </c>
      <c r="G39" s="169">
        <v>938522.62673572183</v>
      </c>
      <c r="H39" s="81">
        <f>AVERAGE(D39:E39)</f>
        <v>1014201.3055555555</v>
      </c>
      <c r="I39" s="75">
        <f>(H39-G39)/G39</f>
        <v>8.0635966213251462E-2</v>
      </c>
    </row>
    <row r="40" spans="1:9" ht="15.75" customHeight="1" thickBot="1">
      <c r="A40" s="224"/>
      <c r="B40" s="225"/>
      <c r="C40" s="226"/>
      <c r="D40" s="83">
        <f>SUM(D15:D39)</f>
        <v>4836100.805555556</v>
      </c>
      <c r="E40" s="83">
        <f>SUM(E15:E39)</f>
        <v>4322025</v>
      </c>
      <c r="F40" s="83">
        <f>SUM(F15:F39)</f>
        <v>514075.80555555562</v>
      </c>
      <c r="G40" s="83">
        <f>SUM(G15:G39)</f>
        <v>3769296.0279500876</v>
      </c>
      <c r="H40" s="83">
        <f>AVERAGE(D40:E40)</f>
        <v>4579062.902777778</v>
      </c>
      <c r="I40" s="75">
        <f>(H40-G40)/G40</f>
        <v>0.21483239013946007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1" t="s">
        <v>201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229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2" t="s">
        <v>3</v>
      </c>
      <c r="B13" s="218"/>
      <c r="C13" s="220" t="s">
        <v>0</v>
      </c>
      <c r="D13" s="214" t="s">
        <v>23</v>
      </c>
      <c r="E13" s="214" t="s">
        <v>218</v>
      </c>
      <c r="F13" s="231" t="s">
        <v>230</v>
      </c>
      <c r="G13" s="214" t="s">
        <v>197</v>
      </c>
      <c r="H13" s="231" t="s">
        <v>223</v>
      </c>
      <c r="I13" s="214" t="s">
        <v>187</v>
      </c>
    </row>
    <row r="14" spans="1:9" ht="33.75" customHeight="1" thickBot="1">
      <c r="A14" s="213"/>
      <c r="B14" s="219"/>
      <c r="C14" s="221"/>
      <c r="D14" s="234"/>
      <c r="E14" s="215"/>
      <c r="F14" s="232"/>
      <c r="G14" s="233"/>
      <c r="H14" s="232"/>
      <c r="I14" s="23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81018.133333333331</v>
      </c>
      <c r="F16" s="42">
        <v>57999.333333333328</v>
      </c>
      <c r="G16" s="21">
        <f t="shared" ref="G16:G31" si="0">(F16-E16)/E16</f>
        <v>-0.28411911078342961</v>
      </c>
      <c r="H16" s="166">
        <v>62332.666666666672</v>
      </c>
      <c r="I16" s="21">
        <f t="shared" ref="I16:I31" si="1">(F16-H16)/H16</f>
        <v>-6.9519460101177696E-2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53317.256249999999</v>
      </c>
      <c r="F17" s="46">
        <v>78854.055555555562</v>
      </c>
      <c r="G17" s="21">
        <f t="shared" si="0"/>
        <v>0.47895936703523756</v>
      </c>
      <c r="H17" s="169">
        <v>83402.111111111109</v>
      </c>
      <c r="I17" s="21">
        <f t="shared" si="1"/>
        <v>-5.4531659870053817E-2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48403.541666666672</v>
      </c>
      <c r="F18" s="46">
        <v>91075.722222222219</v>
      </c>
      <c r="G18" s="21">
        <f t="shared" si="0"/>
        <v>0.88159211260654402</v>
      </c>
      <c r="H18" s="169">
        <v>97187.375</v>
      </c>
      <c r="I18" s="21">
        <f t="shared" si="1"/>
        <v>-6.2885254157525924E-2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65382.7</v>
      </c>
      <c r="F19" s="46">
        <v>39061.833333333328</v>
      </c>
      <c r="G19" s="21">
        <f t="shared" si="0"/>
        <v>-0.40256622419488136</v>
      </c>
      <c r="H19" s="169">
        <v>41284.055555555555</v>
      </c>
      <c r="I19" s="21">
        <f t="shared" si="1"/>
        <v>-5.3827614373587962E-2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101130.37738095238</v>
      </c>
      <c r="F20" s="46">
        <v>125624.25</v>
      </c>
      <c r="G20" s="21">
        <f t="shared" si="0"/>
        <v>0.2422009415309565</v>
      </c>
      <c r="H20" s="169">
        <v>131071.28571428571</v>
      </c>
      <c r="I20" s="21">
        <f t="shared" si="1"/>
        <v>-4.1557810962191757E-2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56353.51666666667</v>
      </c>
      <c r="F21" s="46">
        <v>96388.222222222219</v>
      </c>
      <c r="G21" s="21">
        <f t="shared" si="0"/>
        <v>0.71042071415635777</v>
      </c>
      <c r="H21" s="169">
        <v>101902.11111111111</v>
      </c>
      <c r="I21" s="21">
        <f t="shared" si="1"/>
        <v>-5.4109662977214534E-2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101478.92499999999</v>
      </c>
      <c r="F22" s="46">
        <v>84027.111111111109</v>
      </c>
      <c r="G22" s="21">
        <f t="shared" si="0"/>
        <v>-0.17197476115251398</v>
      </c>
      <c r="H22" s="169">
        <v>83672.944444444438</v>
      </c>
      <c r="I22" s="21">
        <f t="shared" si="1"/>
        <v>4.2327501322942489E-3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25637.368750000001</v>
      </c>
      <c r="F23" s="46">
        <v>29360.444444444445</v>
      </c>
      <c r="G23" s="21">
        <f t="shared" si="0"/>
        <v>0.14522066327280345</v>
      </c>
      <c r="H23" s="169">
        <v>29985.444444444445</v>
      </c>
      <c r="I23" s="21">
        <f t="shared" si="1"/>
        <v>-2.0843446264669153E-2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27872.111111111113</v>
      </c>
      <c r="F24" s="46">
        <v>35020.166666666672</v>
      </c>
      <c r="G24" s="21">
        <f t="shared" si="0"/>
        <v>0.25645906501520843</v>
      </c>
      <c r="H24" s="169">
        <v>34221.555555555555</v>
      </c>
      <c r="I24" s="21">
        <f t="shared" si="1"/>
        <v>2.3336493568056685E-2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27060.991666666665</v>
      </c>
      <c r="F25" s="46">
        <v>34867.388888888891</v>
      </c>
      <c r="G25" s="21">
        <f t="shared" si="0"/>
        <v>0.28847417413154269</v>
      </c>
      <c r="H25" s="169">
        <v>34624.333333333328</v>
      </c>
      <c r="I25" s="21">
        <f t="shared" si="1"/>
        <v>7.019790192510914E-3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32793.616666666669</v>
      </c>
      <c r="F26" s="46">
        <v>33388.222222222219</v>
      </c>
      <c r="G26" s="21">
        <f t="shared" si="0"/>
        <v>1.8131746845718968E-2</v>
      </c>
      <c r="H26" s="169">
        <v>34013.222222222219</v>
      </c>
      <c r="I26" s="21">
        <f t="shared" si="1"/>
        <v>-1.8375207027332509E-2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55715.863194444442</v>
      </c>
      <c r="F27" s="46">
        <v>64791</v>
      </c>
      <c r="G27" s="21">
        <f t="shared" si="0"/>
        <v>0.16288245905630086</v>
      </c>
      <c r="H27" s="169">
        <v>68818.777777777781</v>
      </c>
      <c r="I27" s="21">
        <f t="shared" si="1"/>
        <v>-5.8527307630830777E-2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27053.336111111108</v>
      </c>
      <c r="F28" s="46">
        <v>34277.111111111109</v>
      </c>
      <c r="G28" s="21">
        <f t="shared" si="0"/>
        <v>0.26701974833459141</v>
      </c>
      <c r="H28" s="169">
        <v>34659.055555555555</v>
      </c>
      <c r="I28" s="21">
        <f t="shared" si="1"/>
        <v>-1.1020047670722602E-2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49806.708333333328</v>
      </c>
      <c r="F29" s="46">
        <v>66249.875</v>
      </c>
      <c r="G29" s="21">
        <f t="shared" si="0"/>
        <v>0.33013959799591935</v>
      </c>
      <c r="H29" s="169">
        <v>67749.875</v>
      </c>
      <c r="I29" s="21">
        <f t="shared" si="1"/>
        <v>-2.2140262251406369E-2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81428.405952380941</v>
      </c>
      <c r="F30" s="46">
        <v>100526.83333333334</v>
      </c>
      <c r="G30" s="21">
        <f t="shared" si="0"/>
        <v>0.23454256727217648</v>
      </c>
      <c r="H30" s="169">
        <v>102766.41666666666</v>
      </c>
      <c r="I30" s="21">
        <f t="shared" si="1"/>
        <v>-2.1792949544963025E-2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53042.775000000001</v>
      </c>
      <c r="F31" s="49">
        <v>80603.5</v>
      </c>
      <c r="G31" s="23">
        <f t="shared" si="0"/>
        <v>0.51959432740839817</v>
      </c>
      <c r="H31" s="172">
        <v>76971.555555555562</v>
      </c>
      <c r="I31" s="23">
        <f t="shared" si="1"/>
        <v>4.7185540401649004E-2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92575.917725752515</v>
      </c>
      <c r="F33" s="54">
        <v>147568.77777777778</v>
      </c>
      <c r="G33" s="21">
        <f>(F33-E33)/E33</f>
        <v>0.59402986654624867</v>
      </c>
      <c r="H33" s="175">
        <v>144652.11111111112</v>
      </c>
      <c r="I33" s="21">
        <f>(F33-H33)/H33</f>
        <v>2.0163319043621064E-2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91297.116109253067</v>
      </c>
      <c r="F34" s="46">
        <v>147013.22222222222</v>
      </c>
      <c r="G34" s="21">
        <f>(F34-E34)/E34</f>
        <v>0.61027235566011773</v>
      </c>
      <c r="H34" s="169">
        <v>142221.55555555556</v>
      </c>
      <c r="I34" s="21">
        <f>(F34-H34)/H34</f>
        <v>3.3691564179207018E-2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117296.55974976112</v>
      </c>
      <c r="F35" s="46">
        <v>88561.666666666657</v>
      </c>
      <c r="G35" s="21">
        <f>(F35-E35)/E35</f>
        <v>-0.24497643532254559</v>
      </c>
      <c r="H35" s="169">
        <v>97311.666666666657</v>
      </c>
      <c r="I35" s="21">
        <f>(F35-H35)/H35</f>
        <v>-8.9917276105982505E-2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78151.574999999997</v>
      </c>
      <c r="F36" s="46">
        <v>82062.5</v>
      </c>
      <c r="G36" s="21">
        <f>(F36-E36)/E36</f>
        <v>5.0042817435221272E-2</v>
      </c>
      <c r="H36" s="169">
        <v>89583.333333333343</v>
      </c>
      <c r="I36" s="21">
        <f>(F36-H36)/H36</f>
        <v>-8.3953488372093127E-2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74317.397212932003</v>
      </c>
      <c r="F37" s="49">
        <v>112152.11111111111</v>
      </c>
      <c r="G37" s="23">
        <f>(F37-E37)/E37</f>
        <v>0.50909632625825429</v>
      </c>
      <c r="H37" s="172">
        <v>117117.38888888889</v>
      </c>
      <c r="I37" s="23">
        <f>(F37-H37)/H37</f>
        <v>-4.2395734953486863E-2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1489639.2083333335</v>
      </c>
      <c r="F39" s="46">
        <v>1935388.25</v>
      </c>
      <c r="G39" s="21">
        <f t="shared" ref="G39:G44" si="2">(F39-E39)/E39</f>
        <v>0.29923288751602339</v>
      </c>
      <c r="H39" s="169">
        <v>1918569.5</v>
      </c>
      <c r="I39" s="21">
        <f t="shared" ref="I39:I44" si="3">(F39-H39)/H39</f>
        <v>8.7662969728227198E-3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938522.62673572183</v>
      </c>
      <c r="F40" s="46">
        <v>1014201.3055555555</v>
      </c>
      <c r="G40" s="21">
        <f t="shared" si="2"/>
        <v>8.0635966213251462E-2</v>
      </c>
      <c r="H40" s="169">
        <v>1024761.7083333333</v>
      </c>
      <c r="I40" s="21">
        <f t="shared" si="3"/>
        <v>-1.0305227734312137E-2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571226.18970502005</v>
      </c>
      <c r="F41" s="57">
        <v>616238.5</v>
      </c>
      <c r="G41" s="21">
        <f t="shared" si="2"/>
        <v>7.879945126154704E-2</v>
      </c>
      <c r="H41" s="177">
        <v>620126</v>
      </c>
      <c r="I41" s="21">
        <f t="shared" si="3"/>
        <v>-6.2688872906473845E-3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270073.375</v>
      </c>
      <c r="F42" s="47">
        <v>266947.20000000001</v>
      </c>
      <c r="G42" s="21">
        <f t="shared" si="2"/>
        <v>-1.1575280236343136E-2</v>
      </c>
      <c r="H42" s="170">
        <v>284887.2</v>
      </c>
      <c r="I42" s="21">
        <f t="shared" si="3"/>
        <v>-6.2972292191435769E-2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192356.75</v>
      </c>
      <c r="F43" s="47">
        <v>192855</v>
      </c>
      <c r="G43" s="21">
        <f t="shared" si="2"/>
        <v>2.5902392299724341E-3</v>
      </c>
      <c r="H43" s="170">
        <v>183884.99999999997</v>
      </c>
      <c r="I43" s="21">
        <f t="shared" si="3"/>
        <v>4.8780487804878217E-2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688804.5</v>
      </c>
      <c r="F44" s="50">
        <v>863452.2</v>
      </c>
      <c r="G44" s="31">
        <f t="shared" si="2"/>
        <v>0.25355191494829077</v>
      </c>
      <c r="H44" s="173">
        <v>912249</v>
      </c>
      <c r="I44" s="31">
        <f t="shared" si="3"/>
        <v>-5.3490658800393366E-2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484247.50434581924</v>
      </c>
      <c r="F46" s="43">
        <v>489890.14285714284</v>
      </c>
      <c r="G46" s="21">
        <f t="shared" ref="G46:G51" si="4">(F46-E46)/E46</f>
        <v>1.1652385320903964E-2</v>
      </c>
      <c r="H46" s="167">
        <v>486430.28571428574</v>
      </c>
      <c r="I46" s="21">
        <f t="shared" ref="I46:I51" si="5">(F46-H46)/H46</f>
        <v>7.1127502634351089E-3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311887.87203916843</v>
      </c>
      <c r="F47" s="47">
        <v>313055.11111111112</v>
      </c>
      <c r="G47" s="21">
        <f t="shared" si="4"/>
        <v>3.7424958665789464E-3</v>
      </c>
      <c r="H47" s="170">
        <v>313501.5</v>
      </c>
      <c r="I47" s="21">
        <f t="shared" si="5"/>
        <v>-1.4238811900066696E-3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978773.21867206553</v>
      </c>
      <c r="F48" s="47">
        <v>985909.75</v>
      </c>
      <c r="G48" s="21">
        <f t="shared" si="4"/>
        <v>7.2913022054453443E-3</v>
      </c>
      <c r="H48" s="170">
        <v>996823.28571428568</v>
      </c>
      <c r="I48" s="21">
        <f t="shared" si="5"/>
        <v>-1.0948315384171084E-2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1317663.2272916667</v>
      </c>
      <c r="F49" s="47">
        <v>1287835.7142857143</v>
      </c>
      <c r="G49" s="21">
        <f t="shared" si="4"/>
        <v>-2.2636674066756807E-2</v>
      </c>
      <c r="H49" s="170">
        <v>1287835.7142857143</v>
      </c>
      <c r="I49" s="21">
        <f t="shared" si="5"/>
        <v>0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140789.68848248039</v>
      </c>
      <c r="F50" s="47">
        <v>142846.25</v>
      </c>
      <c r="G50" s="21">
        <f t="shared" si="4"/>
        <v>1.4607330548753428E-2</v>
      </c>
      <c r="H50" s="170">
        <v>142847.25</v>
      </c>
      <c r="I50" s="21">
        <f t="shared" si="5"/>
        <v>-7.0004847835712624E-6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1782963.5</v>
      </c>
      <c r="F51" s="50">
        <v>1759465.5</v>
      </c>
      <c r="G51" s="31">
        <f t="shared" si="4"/>
        <v>-1.317918173871759E-2</v>
      </c>
      <c r="H51" s="173">
        <v>1759465.5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147161.53852420856</v>
      </c>
      <c r="F53" s="66">
        <v>157870.33333333334</v>
      </c>
      <c r="G53" s="22">
        <f t="shared" ref="G53:G61" si="6">(F53-E53)/E53</f>
        <v>7.2768978338474968E-2</v>
      </c>
      <c r="H53" s="131">
        <v>162805.5</v>
      </c>
      <c r="I53" s="22">
        <f t="shared" ref="I53:I61" si="7">(F53-H53)/H53</f>
        <v>-3.0313267467417606E-2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182488.21409898295</v>
      </c>
      <c r="F54" s="70">
        <v>187760</v>
      </c>
      <c r="G54" s="21">
        <f t="shared" si="6"/>
        <v>2.8888363706368429E-2</v>
      </c>
      <c r="H54" s="181">
        <v>187772</v>
      </c>
      <c r="I54" s="21">
        <f t="shared" si="7"/>
        <v>-6.3907291821996889E-5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125174.1299347193</v>
      </c>
      <c r="F55" s="70">
        <v>140649.60000000001</v>
      </c>
      <c r="G55" s="21">
        <f t="shared" si="6"/>
        <v>0.12363153691063371</v>
      </c>
      <c r="H55" s="181">
        <v>140649.60000000001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181958.41116695627</v>
      </c>
      <c r="F56" s="70">
        <v>198248.5</v>
      </c>
      <c r="G56" s="21">
        <f t="shared" si="6"/>
        <v>8.9526440292428858E-2</v>
      </c>
      <c r="H56" s="181">
        <v>198237</v>
      </c>
      <c r="I56" s="21">
        <f t="shared" si="7"/>
        <v>5.8011370228564796E-5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95942.247302720221</v>
      </c>
      <c r="F57" s="98">
        <v>110720.42857142857</v>
      </c>
      <c r="G57" s="21">
        <f t="shared" si="6"/>
        <v>0.15403205245005078</v>
      </c>
      <c r="H57" s="186">
        <v>110715.42857142857</v>
      </c>
      <c r="I57" s="21">
        <f t="shared" si="7"/>
        <v>4.5160824146331395E-5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121805.18002793296</v>
      </c>
      <c r="F58" s="50">
        <v>148005</v>
      </c>
      <c r="G58" s="29">
        <f t="shared" si="6"/>
        <v>0.21509610647148805</v>
      </c>
      <c r="H58" s="173">
        <v>148005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208763.40625</v>
      </c>
      <c r="F59" s="68">
        <v>184602.6</v>
      </c>
      <c r="G59" s="21">
        <f t="shared" si="6"/>
        <v>-0.11573295667089641</v>
      </c>
      <c r="H59" s="180">
        <v>184602.6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193150.02777777778</v>
      </c>
      <c r="F60" s="70">
        <v>190169</v>
      </c>
      <c r="G60" s="21">
        <f t="shared" si="6"/>
        <v>-1.5433742423312004E-2</v>
      </c>
      <c r="H60" s="181">
        <v>185550.85714285713</v>
      </c>
      <c r="I60" s="21">
        <f t="shared" si="7"/>
        <v>2.4888825243137108E-2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1102712.8333333333</v>
      </c>
      <c r="F61" s="73">
        <v>908661</v>
      </c>
      <c r="G61" s="29">
        <f t="shared" si="6"/>
        <v>-0.17597676155336295</v>
      </c>
      <c r="H61" s="182">
        <v>908661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391375.61234980804</v>
      </c>
      <c r="F63" s="54">
        <v>448724.25</v>
      </c>
      <c r="G63" s="21">
        <f t="shared" ref="G63:G68" si="8">(F63-E63)/E63</f>
        <v>0.14653094326923533</v>
      </c>
      <c r="H63" s="175">
        <v>448275.75</v>
      </c>
      <c r="I63" s="21">
        <f t="shared" ref="I63:I74" si="9">(F63-H63)/H63</f>
        <v>1.0005002501250625E-3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2422765.8950186218</v>
      </c>
      <c r="F64" s="46">
        <v>2941442.4</v>
      </c>
      <c r="G64" s="21">
        <f t="shared" si="8"/>
        <v>0.21408445035808607</v>
      </c>
      <c r="H64" s="169">
        <v>2948140</v>
      </c>
      <c r="I64" s="21">
        <f t="shared" si="9"/>
        <v>-2.2718052738337031E-3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970645.78057107388</v>
      </c>
      <c r="F65" s="46">
        <v>865989.42857142852</v>
      </c>
      <c r="G65" s="21">
        <f t="shared" si="8"/>
        <v>-0.10782136397695088</v>
      </c>
      <c r="H65" s="169">
        <v>854328.42857142852</v>
      </c>
      <c r="I65" s="21">
        <f t="shared" si="9"/>
        <v>1.3649317534123295E-2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582553.7770238095</v>
      </c>
      <c r="F66" s="46">
        <v>600840.5</v>
      </c>
      <c r="G66" s="21">
        <f t="shared" si="8"/>
        <v>3.1390617823499424E-2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289507.5571073867</v>
      </c>
      <c r="F67" s="46">
        <v>297547.71428571426</v>
      </c>
      <c r="G67" s="21">
        <f t="shared" si="8"/>
        <v>2.7771838699689733E-2</v>
      </c>
      <c r="H67" s="169">
        <v>287808.85714285716</v>
      </c>
      <c r="I67" s="21">
        <f t="shared" si="9"/>
        <v>3.3837934105075546E-2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222337.68680323299</v>
      </c>
      <c r="F68" s="58">
        <v>216426.42857142858</v>
      </c>
      <c r="G68" s="31">
        <f t="shared" si="8"/>
        <v>-2.6586847766549938E-2</v>
      </c>
      <c r="H68" s="178">
        <v>210047.5</v>
      </c>
      <c r="I68" s="31">
        <f t="shared" si="9"/>
        <v>3.0368981165824777E-2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297025.11427913036</v>
      </c>
      <c r="F70" s="43">
        <v>313837.875</v>
      </c>
      <c r="G70" s="21">
        <f>(F70-E70)/E70</f>
        <v>5.6603835543245662E-2</v>
      </c>
      <c r="H70" s="167">
        <v>310233.85714285716</v>
      </c>
      <c r="I70" s="21">
        <f t="shared" si="9"/>
        <v>1.1617100371747157E-2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202023.78212290502</v>
      </c>
      <c r="F71" s="47">
        <v>205541.14285714287</v>
      </c>
      <c r="G71" s="21">
        <f>(F71-E71)/E71</f>
        <v>1.7410627091903465E-2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79870.115343354322</v>
      </c>
      <c r="F72" s="47">
        <v>98926.28571428571</v>
      </c>
      <c r="G72" s="21">
        <f>(F72-E72)/E72</f>
        <v>0.23858949356728301</v>
      </c>
      <c r="H72" s="170">
        <v>98926.28571428571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139840.83798882682</v>
      </c>
      <c r="F73" s="47">
        <v>148005</v>
      </c>
      <c r="G73" s="21">
        <f>(F73-E73)/E73</f>
        <v>5.8381815559668523E-2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105036.36669562726</v>
      </c>
      <c r="F74" s="50">
        <v>135643.77777777778</v>
      </c>
      <c r="G74" s="21">
        <f>(F74-E74)/E74</f>
        <v>0.29139822753812678</v>
      </c>
      <c r="H74" s="173">
        <v>133653</v>
      </c>
      <c r="I74" s="21">
        <f t="shared" si="9"/>
        <v>1.4895122277672637E-2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71611.89285714287</v>
      </c>
      <c r="F76" s="43">
        <v>69517.5</v>
      </c>
      <c r="G76" s="22">
        <f t="shared" ref="G76:G82" si="10">(F76-E76)/E76</f>
        <v>-2.9246439014270046E-2</v>
      </c>
      <c r="H76" s="167">
        <v>69517.5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102505.39031250001</v>
      </c>
      <c r="F77" s="32">
        <v>94857.75</v>
      </c>
      <c r="G77" s="21">
        <f t="shared" si="10"/>
        <v>-7.4607201525551545E-2</v>
      </c>
      <c r="H77" s="161">
        <v>94969.875</v>
      </c>
      <c r="I77" s="21">
        <f t="shared" si="11"/>
        <v>-1.1806375442739079E-3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43395.892857142855</v>
      </c>
      <c r="F78" s="47">
        <v>50488.285714285717</v>
      </c>
      <c r="G78" s="21">
        <f t="shared" si="10"/>
        <v>0.16343465683470718</v>
      </c>
      <c r="H78" s="170">
        <v>50488.285714285717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94297.025297897082</v>
      </c>
      <c r="F79" s="47">
        <v>97992.875</v>
      </c>
      <c r="G79" s="21">
        <f t="shared" si="10"/>
        <v>3.9193704047685789E-2</v>
      </c>
      <c r="H79" s="170">
        <v>97885.125</v>
      </c>
      <c r="I79" s="21">
        <f t="shared" si="11"/>
        <v>1.1007801236398277E-3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131449.21643403039</v>
      </c>
      <c r="F80" s="61">
        <v>145319.22222222222</v>
      </c>
      <c r="G80" s="21">
        <f t="shared" si="10"/>
        <v>0.10551607810574275</v>
      </c>
      <c r="H80" s="179">
        <v>145314</v>
      </c>
      <c r="I80" s="21">
        <f t="shared" si="11"/>
        <v>3.593750238943934E-5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578403.75</v>
      </c>
      <c r="F81" s="61">
        <v>530127</v>
      </c>
      <c r="G81" s="21">
        <f t="shared" si="10"/>
        <v>-8.3465485830615721E-2</v>
      </c>
      <c r="H81" s="179">
        <v>523848</v>
      </c>
      <c r="I81" s="21">
        <f t="shared" si="11"/>
        <v>1.1986301369863013E-2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161191.95139353402</v>
      </c>
      <c r="F82" s="50">
        <v>248020.5</v>
      </c>
      <c r="G82" s="23">
        <f t="shared" si="10"/>
        <v>0.538665534202032</v>
      </c>
      <c r="H82" s="173">
        <v>248020.5</v>
      </c>
      <c r="I82" s="23">
        <f t="shared" si="11"/>
        <v>0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F33" sqref="F33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1" t="s">
        <v>201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225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7" t="s">
        <v>208</v>
      </c>
      <c r="E11" s="237"/>
      <c r="F11" s="195" t="s">
        <v>220</v>
      </c>
      <c r="H11" s="125"/>
    </row>
    <row r="12" spans="1:9" s="125" customFormat="1" ht="24.75" customHeight="1">
      <c r="A12" s="212" t="s">
        <v>3</v>
      </c>
      <c r="B12" s="218"/>
      <c r="C12" s="220" t="s">
        <v>0</v>
      </c>
      <c r="D12" s="214" t="s">
        <v>23</v>
      </c>
      <c r="E12" s="214" t="s">
        <v>218</v>
      </c>
      <c r="F12" s="231" t="s">
        <v>230</v>
      </c>
      <c r="G12" s="214" t="s">
        <v>197</v>
      </c>
      <c r="H12" s="231" t="s">
        <v>223</v>
      </c>
      <c r="I12" s="214" t="s">
        <v>187</v>
      </c>
    </row>
    <row r="13" spans="1:9" s="125" customFormat="1" ht="33.75" customHeight="1" thickBot="1">
      <c r="A13" s="213"/>
      <c r="B13" s="219"/>
      <c r="C13" s="221"/>
      <c r="D13" s="234"/>
      <c r="E13" s="215"/>
      <c r="F13" s="232"/>
      <c r="G13" s="233"/>
      <c r="H13" s="232"/>
      <c r="I13" s="233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4</v>
      </c>
      <c r="C15" s="148" t="s">
        <v>84</v>
      </c>
      <c r="D15" s="145" t="s">
        <v>161</v>
      </c>
      <c r="E15" s="166">
        <v>81018.133333333331</v>
      </c>
      <c r="F15" s="166">
        <v>57999.333333333328</v>
      </c>
      <c r="G15" s="154">
        <v>-0.28411911078342961</v>
      </c>
      <c r="H15" s="166">
        <v>62332.666666666672</v>
      </c>
      <c r="I15" s="154">
        <v>-6.9519460101177696E-2</v>
      </c>
    </row>
    <row r="16" spans="1:9" ht="16.5">
      <c r="A16" s="129"/>
      <c r="B16" s="162" t="s">
        <v>6</v>
      </c>
      <c r="C16" s="149" t="s">
        <v>86</v>
      </c>
      <c r="D16" s="145" t="s">
        <v>161</v>
      </c>
      <c r="E16" s="169">
        <v>48403.541666666672</v>
      </c>
      <c r="F16" s="169">
        <v>91075.722222222219</v>
      </c>
      <c r="G16" s="154">
        <v>0.88159211260654402</v>
      </c>
      <c r="H16" s="169">
        <v>97187.375</v>
      </c>
      <c r="I16" s="154">
        <v>-6.2885254157525924E-2</v>
      </c>
    </row>
    <row r="17" spans="1:9" ht="16.5">
      <c r="A17" s="129"/>
      <c r="B17" s="162" t="s">
        <v>15</v>
      </c>
      <c r="C17" s="149" t="s">
        <v>95</v>
      </c>
      <c r="D17" s="145" t="s">
        <v>82</v>
      </c>
      <c r="E17" s="169">
        <v>55715.863194444442</v>
      </c>
      <c r="F17" s="169">
        <v>64791</v>
      </c>
      <c r="G17" s="154">
        <v>0.16288245905630086</v>
      </c>
      <c r="H17" s="169">
        <v>68818.777777777781</v>
      </c>
      <c r="I17" s="154">
        <v>-5.8527307630830777E-2</v>
      </c>
    </row>
    <row r="18" spans="1:9" ht="16.5">
      <c r="A18" s="129"/>
      <c r="B18" s="162" t="s">
        <v>5</v>
      </c>
      <c r="C18" s="149" t="s">
        <v>85</v>
      </c>
      <c r="D18" s="145" t="s">
        <v>161</v>
      </c>
      <c r="E18" s="169">
        <v>53317.256249999999</v>
      </c>
      <c r="F18" s="169">
        <v>78854.055555555562</v>
      </c>
      <c r="G18" s="154">
        <v>0.47895936703523756</v>
      </c>
      <c r="H18" s="169">
        <v>83402.111111111109</v>
      </c>
      <c r="I18" s="154">
        <v>-5.4531659870053817E-2</v>
      </c>
    </row>
    <row r="19" spans="1:9" ht="16.5">
      <c r="A19" s="129"/>
      <c r="B19" s="162" t="s">
        <v>9</v>
      </c>
      <c r="C19" s="149" t="s">
        <v>88</v>
      </c>
      <c r="D19" s="145" t="s">
        <v>161</v>
      </c>
      <c r="E19" s="169">
        <v>56353.51666666667</v>
      </c>
      <c r="F19" s="169">
        <v>96388.222222222219</v>
      </c>
      <c r="G19" s="154">
        <v>0.71042071415635777</v>
      </c>
      <c r="H19" s="169">
        <v>101902.11111111111</v>
      </c>
      <c r="I19" s="154">
        <v>-5.4109662977214534E-2</v>
      </c>
    </row>
    <row r="20" spans="1:9" ht="16.5" customHeight="1">
      <c r="A20" s="129"/>
      <c r="B20" s="162" t="s">
        <v>7</v>
      </c>
      <c r="C20" s="149" t="s">
        <v>87</v>
      </c>
      <c r="D20" s="145" t="s">
        <v>161</v>
      </c>
      <c r="E20" s="169">
        <v>65382.7</v>
      </c>
      <c r="F20" s="169">
        <v>39061.833333333328</v>
      </c>
      <c r="G20" s="154">
        <v>-0.40256622419488136</v>
      </c>
      <c r="H20" s="169">
        <v>41284.055555555555</v>
      </c>
      <c r="I20" s="154">
        <v>-5.3827614373587962E-2</v>
      </c>
    </row>
    <row r="21" spans="1:9" ht="16.5">
      <c r="A21" s="129"/>
      <c r="B21" s="162" t="s">
        <v>8</v>
      </c>
      <c r="C21" s="149" t="s">
        <v>89</v>
      </c>
      <c r="D21" s="145" t="s">
        <v>161</v>
      </c>
      <c r="E21" s="169">
        <v>101130.37738095238</v>
      </c>
      <c r="F21" s="169">
        <v>125624.25</v>
      </c>
      <c r="G21" s="154">
        <v>0.2422009415309565</v>
      </c>
      <c r="H21" s="169">
        <v>131071.28571428571</v>
      </c>
      <c r="I21" s="154">
        <v>-4.1557810962191757E-2</v>
      </c>
    </row>
    <row r="22" spans="1:9" ht="16.5">
      <c r="A22" s="129"/>
      <c r="B22" s="162" t="s">
        <v>17</v>
      </c>
      <c r="C22" s="149" t="s">
        <v>97</v>
      </c>
      <c r="D22" s="147" t="s">
        <v>161</v>
      </c>
      <c r="E22" s="169">
        <v>49806.708333333328</v>
      </c>
      <c r="F22" s="169">
        <v>66249.875</v>
      </c>
      <c r="G22" s="154">
        <v>0.33013959799591935</v>
      </c>
      <c r="H22" s="169">
        <v>67749.875</v>
      </c>
      <c r="I22" s="154">
        <v>-2.2140262251406369E-2</v>
      </c>
    </row>
    <row r="23" spans="1:9" ht="16.5">
      <c r="A23" s="129"/>
      <c r="B23" s="162" t="s">
        <v>18</v>
      </c>
      <c r="C23" s="149" t="s">
        <v>98</v>
      </c>
      <c r="D23" s="147" t="s">
        <v>83</v>
      </c>
      <c r="E23" s="169">
        <v>81428.405952380941</v>
      </c>
      <c r="F23" s="169">
        <v>100526.83333333334</v>
      </c>
      <c r="G23" s="154">
        <v>0.23454256727217648</v>
      </c>
      <c r="H23" s="169">
        <v>102766.41666666666</v>
      </c>
      <c r="I23" s="154">
        <v>-2.1792949544963025E-2</v>
      </c>
    </row>
    <row r="24" spans="1:9" ht="16.5">
      <c r="A24" s="129"/>
      <c r="B24" s="162" t="s">
        <v>11</v>
      </c>
      <c r="C24" s="149" t="s">
        <v>91</v>
      </c>
      <c r="D24" s="147" t="s">
        <v>81</v>
      </c>
      <c r="E24" s="169">
        <v>25637.368750000001</v>
      </c>
      <c r="F24" s="169">
        <v>29360.444444444445</v>
      </c>
      <c r="G24" s="154">
        <v>0.14522066327280345</v>
      </c>
      <c r="H24" s="169">
        <v>29985.444444444445</v>
      </c>
      <c r="I24" s="154">
        <v>-2.0843446264669153E-2</v>
      </c>
    </row>
    <row r="25" spans="1:9" ht="16.5">
      <c r="A25" s="129"/>
      <c r="B25" s="162" t="s">
        <v>14</v>
      </c>
      <c r="C25" s="149" t="s">
        <v>94</v>
      </c>
      <c r="D25" s="147" t="s">
        <v>81</v>
      </c>
      <c r="E25" s="169">
        <v>32793.616666666669</v>
      </c>
      <c r="F25" s="169">
        <v>33388.222222222219</v>
      </c>
      <c r="G25" s="154">
        <v>1.8131746845718968E-2</v>
      </c>
      <c r="H25" s="169">
        <v>34013.222222222219</v>
      </c>
      <c r="I25" s="154">
        <v>-1.8375207027332509E-2</v>
      </c>
    </row>
    <row r="26" spans="1:9" ht="16.5">
      <c r="A26" s="129"/>
      <c r="B26" s="162" t="s">
        <v>16</v>
      </c>
      <c r="C26" s="149" t="s">
        <v>96</v>
      </c>
      <c r="D26" s="147" t="s">
        <v>81</v>
      </c>
      <c r="E26" s="169">
        <v>27053.336111111108</v>
      </c>
      <c r="F26" s="169">
        <v>34277.111111111109</v>
      </c>
      <c r="G26" s="154">
        <v>0.26701974833459141</v>
      </c>
      <c r="H26" s="169">
        <v>34659.055555555555</v>
      </c>
      <c r="I26" s="154">
        <v>-1.1020047670722602E-2</v>
      </c>
    </row>
    <row r="27" spans="1:9" ht="16.5">
      <c r="A27" s="129"/>
      <c r="B27" s="162" t="s">
        <v>10</v>
      </c>
      <c r="C27" s="149" t="s">
        <v>90</v>
      </c>
      <c r="D27" s="147" t="s">
        <v>161</v>
      </c>
      <c r="E27" s="169">
        <v>101478.92499999999</v>
      </c>
      <c r="F27" s="169">
        <v>84027.111111111109</v>
      </c>
      <c r="G27" s="154">
        <v>-0.17197476115251398</v>
      </c>
      <c r="H27" s="169">
        <v>83672.944444444438</v>
      </c>
      <c r="I27" s="154">
        <v>4.2327501322942489E-3</v>
      </c>
    </row>
    <row r="28" spans="1:9" ht="17.25" thickBot="1">
      <c r="A28" s="38"/>
      <c r="B28" s="162" t="s">
        <v>13</v>
      </c>
      <c r="C28" s="149" t="s">
        <v>93</v>
      </c>
      <c r="D28" s="147" t="s">
        <v>81</v>
      </c>
      <c r="E28" s="169">
        <v>27060.991666666665</v>
      </c>
      <c r="F28" s="169">
        <v>34867.388888888891</v>
      </c>
      <c r="G28" s="154">
        <v>0.28847417413154269</v>
      </c>
      <c r="H28" s="169">
        <v>34624.333333333328</v>
      </c>
      <c r="I28" s="154">
        <v>7.019790192510914E-3</v>
      </c>
    </row>
    <row r="29" spans="1:9" ht="16.5">
      <c r="A29" s="129"/>
      <c r="B29" s="162" t="s">
        <v>12</v>
      </c>
      <c r="C29" s="149" t="s">
        <v>92</v>
      </c>
      <c r="D29" s="147" t="s">
        <v>81</v>
      </c>
      <c r="E29" s="169">
        <v>27872.111111111113</v>
      </c>
      <c r="F29" s="169">
        <v>35020.166666666672</v>
      </c>
      <c r="G29" s="154">
        <v>0.25645906501520843</v>
      </c>
      <c r="H29" s="169">
        <v>34221.555555555555</v>
      </c>
      <c r="I29" s="154">
        <v>2.3336493568056685E-2</v>
      </c>
    </row>
    <row r="30" spans="1:9" ht="17.25" thickBot="1">
      <c r="A30" s="38"/>
      <c r="B30" s="163" t="s">
        <v>19</v>
      </c>
      <c r="C30" s="150" t="s">
        <v>99</v>
      </c>
      <c r="D30" s="146" t="s">
        <v>161</v>
      </c>
      <c r="E30" s="172">
        <v>53042.775000000001</v>
      </c>
      <c r="F30" s="172">
        <v>80603.5</v>
      </c>
      <c r="G30" s="156">
        <v>0.51959432740839817</v>
      </c>
      <c r="H30" s="172">
        <v>76971.555555555562</v>
      </c>
      <c r="I30" s="156">
        <v>4.7185540401649004E-2</v>
      </c>
    </row>
    <row r="31" spans="1:9" ht="15.75" customHeight="1" thickBot="1">
      <c r="A31" s="224" t="s">
        <v>188</v>
      </c>
      <c r="B31" s="225"/>
      <c r="C31" s="225"/>
      <c r="D31" s="226"/>
      <c r="E31" s="99">
        <f>SUM(E15:E30)</f>
        <v>887495.62708333344</v>
      </c>
      <c r="F31" s="100">
        <f>SUM(F15:F30)</f>
        <v>1052115.0694444445</v>
      </c>
      <c r="G31" s="101">
        <f t="shared" ref="G31" si="0">(F31-E31)/E31</f>
        <v>0.18548760955827642</v>
      </c>
      <c r="H31" s="100">
        <f>SUM(H15:H30)</f>
        <v>1084662.7857142857</v>
      </c>
      <c r="I31" s="104">
        <f t="shared" ref="I31" si="1">(F31-H31)/H31</f>
        <v>-3.0007221321239907E-2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28</v>
      </c>
      <c r="C33" s="151" t="s">
        <v>102</v>
      </c>
      <c r="D33" s="153" t="s">
        <v>161</v>
      </c>
      <c r="E33" s="175">
        <v>117296.55974976112</v>
      </c>
      <c r="F33" s="175">
        <v>88561.666666666657</v>
      </c>
      <c r="G33" s="154">
        <f>(F33-E33)/E33</f>
        <v>-0.24497643532254559</v>
      </c>
      <c r="H33" s="175">
        <v>97311.666666666657</v>
      </c>
      <c r="I33" s="154">
        <f>(F33-H33)/H33</f>
        <v>-8.9917276105982505E-2</v>
      </c>
    </row>
    <row r="34" spans="1:9" ht="16.5">
      <c r="A34" s="37"/>
      <c r="B34" s="162" t="s">
        <v>29</v>
      </c>
      <c r="C34" s="149" t="s">
        <v>103</v>
      </c>
      <c r="D34" s="145" t="s">
        <v>161</v>
      </c>
      <c r="E34" s="169">
        <v>78151.574999999997</v>
      </c>
      <c r="F34" s="169">
        <v>82062.5</v>
      </c>
      <c r="G34" s="154">
        <f>(F34-E34)/E34</f>
        <v>5.0042817435221272E-2</v>
      </c>
      <c r="H34" s="169">
        <v>89583.333333333343</v>
      </c>
      <c r="I34" s="154">
        <f>(F34-H34)/H34</f>
        <v>-8.3953488372093127E-2</v>
      </c>
    </row>
    <row r="35" spans="1:9" ht="16.5">
      <c r="A35" s="37"/>
      <c r="B35" s="164" t="s">
        <v>30</v>
      </c>
      <c r="C35" s="149" t="s">
        <v>104</v>
      </c>
      <c r="D35" s="145" t="s">
        <v>161</v>
      </c>
      <c r="E35" s="169">
        <v>74317.397212932003</v>
      </c>
      <c r="F35" s="169">
        <v>112152.11111111111</v>
      </c>
      <c r="G35" s="154">
        <f>(F35-E35)/E35</f>
        <v>0.50909632625825429</v>
      </c>
      <c r="H35" s="169">
        <v>117117.38888888889</v>
      </c>
      <c r="I35" s="154">
        <f>(F35-H35)/H35</f>
        <v>-4.2395734953486863E-2</v>
      </c>
    </row>
    <row r="36" spans="1:9" ht="16.5">
      <c r="A36" s="37"/>
      <c r="B36" s="162" t="s">
        <v>26</v>
      </c>
      <c r="C36" s="149" t="s">
        <v>100</v>
      </c>
      <c r="D36" s="145" t="s">
        <v>161</v>
      </c>
      <c r="E36" s="169">
        <v>92575.917725752515</v>
      </c>
      <c r="F36" s="169">
        <v>147568.77777777778</v>
      </c>
      <c r="G36" s="154">
        <f>(F36-E36)/E36</f>
        <v>0.59402986654624867</v>
      </c>
      <c r="H36" s="169">
        <v>144652.11111111112</v>
      </c>
      <c r="I36" s="154">
        <f>(F36-H36)/H36</f>
        <v>2.0163319043621064E-2</v>
      </c>
    </row>
    <row r="37" spans="1:9" ht="17.25" thickBot="1">
      <c r="A37" s="38"/>
      <c r="B37" s="164" t="s">
        <v>27</v>
      </c>
      <c r="C37" s="149" t="s">
        <v>101</v>
      </c>
      <c r="D37" s="157" t="s">
        <v>161</v>
      </c>
      <c r="E37" s="172">
        <v>91297.116109253067</v>
      </c>
      <c r="F37" s="172">
        <v>147013.22222222222</v>
      </c>
      <c r="G37" s="156">
        <f>(F37-E37)/E37</f>
        <v>0.61027235566011773</v>
      </c>
      <c r="H37" s="172">
        <v>142221.55555555556</v>
      </c>
      <c r="I37" s="156">
        <f>(F37-H37)/H37</f>
        <v>3.3691564179207018E-2</v>
      </c>
    </row>
    <row r="38" spans="1:9" ht="15.75" customHeight="1" thickBot="1">
      <c r="A38" s="224" t="s">
        <v>189</v>
      </c>
      <c r="B38" s="225"/>
      <c r="C38" s="225"/>
      <c r="D38" s="226"/>
      <c r="E38" s="83">
        <f>SUM(E33:E37)</f>
        <v>453638.56579769868</v>
      </c>
      <c r="F38" s="102">
        <f>SUM(F33:F37)</f>
        <v>577358.27777777775</v>
      </c>
      <c r="G38" s="103">
        <f t="shared" ref="G38" si="2">(F38-E38)/E38</f>
        <v>0.27272750005838836</v>
      </c>
      <c r="H38" s="102">
        <f>SUM(H33:H37)</f>
        <v>590886.0555555555</v>
      </c>
      <c r="I38" s="104">
        <f t="shared" ref="I38" si="3">(F38-H38)/H38</f>
        <v>-2.2894054869950914E-2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34</v>
      </c>
      <c r="C40" s="149" t="s">
        <v>154</v>
      </c>
      <c r="D40" s="153" t="s">
        <v>161</v>
      </c>
      <c r="E40" s="169">
        <v>270073.375</v>
      </c>
      <c r="F40" s="169">
        <v>266947.20000000001</v>
      </c>
      <c r="G40" s="154">
        <f>(F40-E40)/E40</f>
        <v>-1.1575280236343136E-2</v>
      </c>
      <c r="H40" s="169">
        <v>284887.2</v>
      </c>
      <c r="I40" s="154">
        <f>(F40-H40)/H40</f>
        <v>-6.2972292191435769E-2</v>
      </c>
    </row>
    <row r="41" spans="1:9" ht="16.5">
      <c r="A41" s="37"/>
      <c r="B41" s="162" t="s">
        <v>36</v>
      </c>
      <c r="C41" s="149" t="s">
        <v>153</v>
      </c>
      <c r="D41" s="145" t="s">
        <v>161</v>
      </c>
      <c r="E41" s="169">
        <v>688804.5</v>
      </c>
      <c r="F41" s="169">
        <v>863452.2</v>
      </c>
      <c r="G41" s="154">
        <f>(F41-E41)/E41</f>
        <v>0.25355191494829077</v>
      </c>
      <c r="H41" s="169">
        <v>912249</v>
      </c>
      <c r="I41" s="154">
        <f>(F41-H41)/H41</f>
        <v>-5.3490658800393366E-2</v>
      </c>
    </row>
    <row r="42" spans="1:9" ht="16.5">
      <c r="A42" s="37"/>
      <c r="B42" s="164" t="s">
        <v>32</v>
      </c>
      <c r="C42" s="149" t="s">
        <v>106</v>
      </c>
      <c r="D42" s="145" t="s">
        <v>161</v>
      </c>
      <c r="E42" s="177">
        <v>938522.62673572183</v>
      </c>
      <c r="F42" s="177">
        <v>1014201.3055555555</v>
      </c>
      <c r="G42" s="154">
        <f>(F42-E42)/E42</f>
        <v>8.0635966213251462E-2</v>
      </c>
      <c r="H42" s="177">
        <v>1024761.7083333333</v>
      </c>
      <c r="I42" s="154">
        <f>(F42-H42)/H42</f>
        <v>-1.0305227734312137E-2</v>
      </c>
    </row>
    <row r="43" spans="1:9" ht="16.5">
      <c r="A43" s="37"/>
      <c r="B43" s="162" t="s">
        <v>33</v>
      </c>
      <c r="C43" s="149" t="s">
        <v>107</v>
      </c>
      <c r="D43" s="145" t="s">
        <v>161</v>
      </c>
      <c r="E43" s="170">
        <v>571226.18970502005</v>
      </c>
      <c r="F43" s="170">
        <v>616238.5</v>
      </c>
      <c r="G43" s="154">
        <f>(F43-E43)/E43</f>
        <v>7.879945126154704E-2</v>
      </c>
      <c r="H43" s="170">
        <v>620126</v>
      </c>
      <c r="I43" s="154">
        <f>(F43-H43)/H43</f>
        <v>-6.2688872906473845E-3</v>
      </c>
    </row>
    <row r="44" spans="1:9" ht="16.5">
      <c r="A44" s="37"/>
      <c r="B44" s="162" t="s">
        <v>31</v>
      </c>
      <c r="C44" s="149" t="s">
        <v>105</v>
      </c>
      <c r="D44" s="145" t="s">
        <v>161</v>
      </c>
      <c r="E44" s="170">
        <v>1489639.2083333335</v>
      </c>
      <c r="F44" s="170">
        <v>1935388.25</v>
      </c>
      <c r="G44" s="154">
        <f>(F44-E44)/E44</f>
        <v>0.29923288751602339</v>
      </c>
      <c r="H44" s="170">
        <v>1918569.5</v>
      </c>
      <c r="I44" s="154">
        <f>(F44-H44)/H44</f>
        <v>8.7662969728227198E-3</v>
      </c>
    </row>
    <row r="45" spans="1:9" ht="16.5" customHeight="1" thickBot="1">
      <c r="A45" s="38"/>
      <c r="B45" s="162" t="s">
        <v>35</v>
      </c>
      <c r="C45" s="149" t="s">
        <v>152</v>
      </c>
      <c r="D45" s="145" t="s">
        <v>161</v>
      </c>
      <c r="E45" s="173">
        <v>192356.75</v>
      </c>
      <c r="F45" s="173">
        <v>192855</v>
      </c>
      <c r="G45" s="160">
        <f>(F45-E45)/E45</f>
        <v>2.5902392299724341E-3</v>
      </c>
      <c r="H45" s="173">
        <v>183884.99999999997</v>
      </c>
      <c r="I45" s="160">
        <f>(F45-H45)/H45</f>
        <v>4.8780487804878217E-2</v>
      </c>
    </row>
    <row r="46" spans="1:9" ht="15.75" customHeight="1" thickBot="1">
      <c r="A46" s="224" t="s">
        <v>190</v>
      </c>
      <c r="B46" s="225"/>
      <c r="C46" s="225"/>
      <c r="D46" s="226"/>
      <c r="E46" s="83">
        <f>SUM(E40:E45)</f>
        <v>4150622.649774075</v>
      </c>
      <c r="F46" s="83">
        <f>SUM(F40:F45)</f>
        <v>4889082.4555555554</v>
      </c>
      <c r="G46" s="103">
        <f t="shared" ref="G46" si="4">(F46-E46)/E46</f>
        <v>0.1779154281398421</v>
      </c>
      <c r="H46" s="102">
        <f>SUM(H40:H45)</f>
        <v>4944478.4083333332</v>
      </c>
      <c r="I46" s="104">
        <f t="shared" ref="I46" si="5">(F46-H46)/H46</f>
        <v>-1.120359888404295E-2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47</v>
      </c>
      <c r="C48" s="149" t="s">
        <v>113</v>
      </c>
      <c r="D48" s="153" t="s">
        <v>114</v>
      </c>
      <c r="E48" s="167">
        <v>978773.21867206553</v>
      </c>
      <c r="F48" s="167">
        <v>985909.75</v>
      </c>
      <c r="G48" s="154">
        <f>(F48-E48)/E48</f>
        <v>7.2913022054453443E-3</v>
      </c>
      <c r="H48" s="167">
        <v>996823.28571428568</v>
      </c>
      <c r="I48" s="154">
        <f>(F48-H48)/H48</f>
        <v>-1.0948315384171084E-2</v>
      </c>
    </row>
    <row r="49" spans="1:9" ht="16.5">
      <c r="A49" s="37"/>
      <c r="B49" s="162" t="s">
        <v>46</v>
      </c>
      <c r="C49" s="149" t="s">
        <v>111</v>
      </c>
      <c r="D49" s="147" t="s">
        <v>110</v>
      </c>
      <c r="E49" s="170">
        <v>311887.87203916843</v>
      </c>
      <c r="F49" s="170">
        <v>313055.11111111112</v>
      </c>
      <c r="G49" s="154">
        <f>(F49-E49)/E49</f>
        <v>3.7424958665789464E-3</v>
      </c>
      <c r="H49" s="170">
        <v>313501.5</v>
      </c>
      <c r="I49" s="154">
        <f>(F49-H49)/H49</f>
        <v>-1.4238811900066696E-3</v>
      </c>
    </row>
    <row r="50" spans="1:9" ht="16.5">
      <c r="A50" s="37"/>
      <c r="B50" s="162" t="s">
        <v>49</v>
      </c>
      <c r="C50" s="149" t="s">
        <v>158</v>
      </c>
      <c r="D50" s="145" t="s">
        <v>199</v>
      </c>
      <c r="E50" s="170">
        <v>140789.68848248039</v>
      </c>
      <c r="F50" s="170">
        <v>142846.25</v>
      </c>
      <c r="G50" s="154">
        <f>(F50-E50)/E50</f>
        <v>1.4607330548753428E-2</v>
      </c>
      <c r="H50" s="170">
        <v>142847.25</v>
      </c>
      <c r="I50" s="154">
        <f>(F50-H50)/H50</f>
        <v>-7.0004847835712624E-6</v>
      </c>
    </row>
    <row r="51" spans="1:9" ht="16.5">
      <c r="A51" s="37"/>
      <c r="B51" s="162" t="s">
        <v>48</v>
      </c>
      <c r="C51" s="149" t="s">
        <v>157</v>
      </c>
      <c r="D51" s="145" t="s">
        <v>114</v>
      </c>
      <c r="E51" s="170">
        <v>1317663.2272916667</v>
      </c>
      <c r="F51" s="170">
        <v>1287835.7142857143</v>
      </c>
      <c r="G51" s="154">
        <f>(F51-E51)/E51</f>
        <v>-2.2636674066756807E-2</v>
      </c>
      <c r="H51" s="170">
        <v>1287835.7142857143</v>
      </c>
      <c r="I51" s="154">
        <f>(F51-H51)/H51</f>
        <v>0</v>
      </c>
    </row>
    <row r="52" spans="1:9" ht="16.5">
      <c r="A52" s="37"/>
      <c r="B52" s="162" t="s">
        <v>50</v>
      </c>
      <c r="C52" s="149" t="s">
        <v>159</v>
      </c>
      <c r="D52" s="147" t="s">
        <v>112</v>
      </c>
      <c r="E52" s="170">
        <v>1782963.5</v>
      </c>
      <c r="F52" s="170">
        <v>1759465.5</v>
      </c>
      <c r="G52" s="154">
        <f>(F52-E52)/E52</f>
        <v>-1.317918173871759E-2</v>
      </c>
      <c r="H52" s="170">
        <v>1759465.5</v>
      </c>
      <c r="I52" s="154">
        <f>(F52-H52)/H52</f>
        <v>0</v>
      </c>
    </row>
    <row r="53" spans="1:9" ht="16.5" customHeight="1" thickBot="1">
      <c r="A53" s="38"/>
      <c r="B53" s="162" t="s">
        <v>45</v>
      </c>
      <c r="C53" s="149" t="s">
        <v>109</v>
      </c>
      <c r="D53" s="146" t="s">
        <v>108</v>
      </c>
      <c r="E53" s="173">
        <v>484247.50434581924</v>
      </c>
      <c r="F53" s="173">
        <v>489890.14285714284</v>
      </c>
      <c r="G53" s="160">
        <f>(F53-E53)/E53</f>
        <v>1.1652385320903964E-2</v>
      </c>
      <c r="H53" s="173">
        <v>486430.28571428574</v>
      </c>
      <c r="I53" s="160">
        <f>(F53-H53)/H53</f>
        <v>7.1127502634351089E-3</v>
      </c>
    </row>
    <row r="54" spans="1:9" ht="15.75" customHeight="1" thickBot="1">
      <c r="A54" s="224" t="s">
        <v>191</v>
      </c>
      <c r="B54" s="225"/>
      <c r="C54" s="225"/>
      <c r="D54" s="226"/>
      <c r="E54" s="83">
        <f>SUM(E48:E53)</f>
        <v>5016325.0108312005</v>
      </c>
      <c r="F54" s="83">
        <f>SUM(F48:F53)</f>
        <v>4979002.4682539683</v>
      </c>
      <c r="G54" s="103">
        <f t="shared" ref="G54" si="6">(F54-E54)/E54</f>
        <v>-7.4402161934575134E-3</v>
      </c>
      <c r="H54" s="83">
        <f>SUM(H48:H53)</f>
        <v>4986903.5357142854</v>
      </c>
      <c r="I54" s="104">
        <f t="shared" ref="I54" si="7">(F54-H54)/H54</f>
        <v>-1.5843634038101514E-3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38</v>
      </c>
      <c r="C56" s="152" t="s">
        <v>115</v>
      </c>
      <c r="D56" s="153" t="s">
        <v>114</v>
      </c>
      <c r="E56" s="167">
        <v>147161.53852420856</v>
      </c>
      <c r="F56" s="131">
        <v>157870.33333333334</v>
      </c>
      <c r="G56" s="155">
        <f>(F56-E56)/E56</f>
        <v>7.2768978338474968E-2</v>
      </c>
      <c r="H56" s="131">
        <v>162805.5</v>
      </c>
      <c r="I56" s="155">
        <f>(F56-H56)/H56</f>
        <v>-3.0313267467417606E-2</v>
      </c>
    </row>
    <row r="57" spans="1:9" ht="16.5">
      <c r="A57" s="109"/>
      <c r="B57" s="184" t="s">
        <v>39</v>
      </c>
      <c r="C57" s="149" t="s">
        <v>116</v>
      </c>
      <c r="D57" s="145" t="s">
        <v>114</v>
      </c>
      <c r="E57" s="170">
        <v>182488.21409898295</v>
      </c>
      <c r="F57" s="181">
        <v>187760</v>
      </c>
      <c r="G57" s="154">
        <f>(F57-E57)/E57</f>
        <v>2.8888363706368429E-2</v>
      </c>
      <c r="H57" s="181">
        <v>187772</v>
      </c>
      <c r="I57" s="154">
        <f>(F57-H57)/H57</f>
        <v>-6.3907291821996889E-5</v>
      </c>
    </row>
    <row r="58" spans="1:9" ht="16.5">
      <c r="A58" s="109"/>
      <c r="B58" s="184" t="s">
        <v>40</v>
      </c>
      <c r="C58" s="149" t="s">
        <v>117</v>
      </c>
      <c r="D58" s="145" t="s">
        <v>114</v>
      </c>
      <c r="E58" s="170">
        <v>125174.1299347193</v>
      </c>
      <c r="F58" s="181">
        <v>140649.60000000001</v>
      </c>
      <c r="G58" s="154">
        <f>(F58-E58)/E58</f>
        <v>0.12363153691063371</v>
      </c>
      <c r="H58" s="181">
        <v>140649.60000000001</v>
      </c>
      <c r="I58" s="154">
        <f>(F58-H58)/H58</f>
        <v>0</v>
      </c>
    </row>
    <row r="59" spans="1:9" ht="16.5">
      <c r="A59" s="109"/>
      <c r="B59" s="184" t="s">
        <v>43</v>
      </c>
      <c r="C59" s="149" t="s">
        <v>119</v>
      </c>
      <c r="D59" s="145" t="s">
        <v>114</v>
      </c>
      <c r="E59" s="170">
        <v>121805.18002793296</v>
      </c>
      <c r="F59" s="170">
        <v>148005</v>
      </c>
      <c r="G59" s="154">
        <f>(F59-E59)/E59</f>
        <v>0.21509610647148805</v>
      </c>
      <c r="H59" s="170">
        <v>148005</v>
      </c>
      <c r="I59" s="154">
        <f>(F59-H59)/H59</f>
        <v>0</v>
      </c>
    </row>
    <row r="60" spans="1:9" s="125" customFormat="1" ht="16.5">
      <c r="A60" s="135"/>
      <c r="B60" s="184" t="s">
        <v>54</v>
      </c>
      <c r="C60" s="149" t="s">
        <v>121</v>
      </c>
      <c r="D60" s="145" t="s">
        <v>120</v>
      </c>
      <c r="E60" s="170">
        <v>208763.40625</v>
      </c>
      <c r="F60" s="186">
        <v>184602.6</v>
      </c>
      <c r="G60" s="154">
        <f>(F60-E60)/E60</f>
        <v>-0.11573295667089641</v>
      </c>
      <c r="H60" s="186">
        <v>184602.6</v>
      </c>
      <c r="I60" s="154">
        <f>(F60-H60)/H60</f>
        <v>0</v>
      </c>
    </row>
    <row r="61" spans="1:9" s="125" customFormat="1" ht="17.25" thickBot="1">
      <c r="A61" s="135"/>
      <c r="B61" s="185" t="s">
        <v>56</v>
      </c>
      <c r="C61" s="150" t="s">
        <v>123</v>
      </c>
      <c r="D61" s="146" t="s">
        <v>120</v>
      </c>
      <c r="E61" s="173">
        <v>1102712.8333333333</v>
      </c>
      <c r="F61" s="182">
        <v>908661</v>
      </c>
      <c r="G61" s="159">
        <f>(F61-E61)/E61</f>
        <v>-0.17597676155336295</v>
      </c>
      <c r="H61" s="182">
        <v>908661</v>
      </c>
      <c r="I61" s="159">
        <f>(F61-H61)/H61</f>
        <v>0</v>
      </c>
    </row>
    <row r="62" spans="1:9" s="125" customFormat="1" ht="16.5">
      <c r="A62" s="135"/>
      <c r="B62" s="94" t="s">
        <v>42</v>
      </c>
      <c r="C62" s="148" t="s">
        <v>198</v>
      </c>
      <c r="D62" s="145" t="s">
        <v>114</v>
      </c>
      <c r="E62" s="167">
        <v>95942.247302720221</v>
      </c>
      <c r="F62" s="180">
        <v>110720.42857142857</v>
      </c>
      <c r="G62" s="154">
        <f>(F62-E62)/E62</f>
        <v>0.15403205245005078</v>
      </c>
      <c r="H62" s="180">
        <v>110715.42857142857</v>
      </c>
      <c r="I62" s="154">
        <f>(F62-H62)/H62</f>
        <v>4.5160824146331395E-5</v>
      </c>
    </row>
    <row r="63" spans="1:9" s="125" customFormat="1" ht="16.5">
      <c r="A63" s="135"/>
      <c r="B63" s="184" t="s">
        <v>41</v>
      </c>
      <c r="C63" s="149" t="s">
        <v>118</v>
      </c>
      <c r="D63" s="147" t="s">
        <v>114</v>
      </c>
      <c r="E63" s="170">
        <v>181958.41116695627</v>
      </c>
      <c r="F63" s="181">
        <v>198248.5</v>
      </c>
      <c r="G63" s="154">
        <f>(F63-E63)/E63</f>
        <v>8.9526440292428858E-2</v>
      </c>
      <c r="H63" s="181">
        <v>198237</v>
      </c>
      <c r="I63" s="154">
        <f>(F63-H63)/H63</f>
        <v>5.8011370228564796E-5</v>
      </c>
    </row>
    <row r="64" spans="1:9" ht="16.5" customHeight="1" thickBot="1">
      <c r="A64" s="110"/>
      <c r="B64" s="185" t="s">
        <v>55</v>
      </c>
      <c r="C64" s="150" t="s">
        <v>122</v>
      </c>
      <c r="D64" s="146" t="s">
        <v>120</v>
      </c>
      <c r="E64" s="173">
        <v>193150.02777777778</v>
      </c>
      <c r="F64" s="182">
        <v>190169</v>
      </c>
      <c r="G64" s="159">
        <f>(F64-E64)/E64</f>
        <v>-1.5433742423312004E-2</v>
      </c>
      <c r="H64" s="182">
        <v>185550.85714285713</v>
      </c>
      <c r="I64" s="159">
        <f>(F64-H64)/H64</f>
        <v>2.4888825243137108E-2</v>
      </c>
    </row>
    <row r="65" spans="1:9" ht="15.75" customHeight="1" thickBot="1">
      <c r="A65" s="224" t="s">
        <v>192</v>
      </c>
      <c r="B65" s="235"/>
      <c r="C65" s="235"/>
      <c r="D65" s="236"/>
      <c r="E65" s="99">
        <f>SUM(E56:E64)</f>
        <v>2359155.9884166317</v>
      </c>
      <c r="F65" s="99">
        <f>SUM(F56:F64)</f>
        <v>2226686.4619047618</v>
      </c>
      <c r="G65" s="101">
        <f t="shared" ref="G65" si="8">(F65-E65)/E65</f>
        <v>-5.6151236782260402E-2</v>
      </c>
      <c r="H65" s="99">
        <f>SUM(H56:H64)</f>
        <v>2226998.9857142856</v>
      </c>
      <c r="I65" s="138">
        <f t="shared" ref="I65" si="9">(F65-H65)/H65</f>
        <v>-1.4033406010894467E-4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60</v>
      </c>
      <c r="C67" s="149" t="s">
        <v>129</v>
      </c>
      <c r="D67" s="153" t="s">
        <v>206</v>
      </c>
      <c r="E67" s="167">
        <v>2422765.8950186218</v>
      </c>
      <c r="F67" s="175">
        <v>2941442.4</v>
      </c>
      <c r="G67" s="154">
        <f>(F67-E67)/E67</f>
        <v>0.21408445035808607</v>
      </c>
      <c r="H67" s="175">
        <v>2948140</v>
      </c>
      <c r="I67" s="154">
        <f>(F67-H67)/H67</f>
        <v>-2.2718052738337031E-3</v>
      </c>
    </row>
    <row r="68" spans="1:9" ht="16.5">
      <c r="A68" s="37"/>
      <c r="B68" s="162" t="s">
        <v>62</v>
      </c>
      <c r="C68" s="149" t="s">
        <v>131</v>
      </c>
      <c r="D68" s="147" t="s">
        <v>125</v>
      </c>
      <c r="E68" s="170">
        <v>582553.7770238095</v>
      </c>
      <c r="F68" s="169">
        <v>600840.5</v>
      </c>
      <c r="G68" s="154">
        <f>(F68-E68)/E68</f>
        <v>3.1390617823499424E-2</v>
      </c>
      <c r="H68" s="169">
        <v>600840.5</v>
      </c>
      <c r="I68" s="154">
        <f>(F68-H68)/H68</f>
        <v>0</v>
      </c>
    </row>
    <row r="69" spans="1:9" ht="16.5">
      <c r="A69" s="37"/>
      <c r="B69" s="162" t="s">
        <v>59</v>
      </c>
      <c r="C69" s="149" t="s">
        <v>128</v>
      </c>
      <c r="D69" s="147" t="s">
        <v>124</v>
      </c>
      <c r="E69" s="170">
        <v>391375.61234980804</v>
      </c>
      <c r="F69" s="169">
        <v>448724.25</v>
      </c>
      <c r="G69" s="154">
        <f>(F69-E69)/E69</f>
        <v>0.14653094326923533</v>
      </c>
      <c r="H69" s="169">
        <v>448275.75</v>
      </c>
      <c r="I69" s="154">
        <f>(F69-H69)/H69</f>
        <v>1.0005002501250625E-3</v>
      </c>
    </row>
    <row r="70" spans="1:9" ht="16.5">
      <c r="A70" s="37"/>
      <c r="B70" s="162" t="s">
        <v>61</v>
      </c>
      <c r="C70" s="149" t="s">
        <v>130</v>
      </c>
      <c r="D70" s="147" t="s">
        <v>207</v>
      </c>
      <c r="E70" s="170">
        <v>970645.78057107388</v>
      </c>
      <c r="F70" s="169">
        <v>865989.42857142852</v>
      </c>
      <c r="G70" s="154">
        <f>(F70-E70)/E70</f>
        <v>-0.10782136397695088</v>
      </c>
      <c r="H70" s="169">
        <v>854328.42857142852</v>
      </c>
      <c r="I70" s="154">
        <f>(F70-H70)/H70</f>
        <v>1.3649317534123295E-2</v>
      </c>
    </row>
    <row r="71" spans="1:9" ht="16.5">
      <c r="A71" s="37"/>
      <c r="B71" s="162" t="s">
        <v>64</v>
      </c>
      <c r="C71" s="149" t="s">
        <v>133</v>
      </c>
      <c r="D71" s="147" t="s">
        <v>127</v>
      </c>
      <c r="E71" s="170">
        <v>222337.68680323299</v>
      </c>
      <c r="F71" s="169">
        <v>216426.42857142858</v>
      </c>
      <c r="G71" s="154">
        <f>(F71-E71)/E71</f>
        <v>-2.6586847766549938E-2</v>
      </c>
      <c r="H71" s="169">
        <v>210047.5</v>
      </c>
      <c r="I71" s="154">
        <f>(F71-H71)/H71</f>
        <v>3.0368981165824777E-2</v>
      </c>
    </row>
    <row r="72" spans="1:9" ht="16.5" customHeight="1" thickBot="1">
      <c r="A72" s="37"/>
      <c r="B72" s="162" t="s">
        <v>63</v>
      </c>
      <c r="C72" s="149" t="s">
        <v>132</v>
      </c>
      <c r="D72" s="146" t="s">
        <v>126</v>
      </c>
      <c r="E72" s="173">
        <v>289507.5571073867</v>
      </c>
      <c r="F72" s="178">
        <v>297547.71428571426</v>
      </c>
      <c r="G72" s="160">
        <f>(F72-E72)/E72</f>
        <v>2.7771838699689733E-2</v>
      </c>
      <c r="H72" s="178">
        <v>287808.85714285716</v>
      </c>
      <c r="I72" s="160">
        <f>(F72-H72)/H72</f>
        <v>3.3837934105075546E-2</v>
      </c>
    </row>
    <row r="73" spans="1:9" ht="15.75" customHeight="1" thickBot="1">
      <c r="A73" s="224" t="s">
        <v>205</v>
      </c>
      <c r="B73" s="225"/>
      <c r="C73" s="225"/>
      <c r="D73" s="226"/>
      <c r="E73" s="83">
        <f>SUM(E67:E72)</f>
        <v>4879186.3088739337</v>
      </c>
      <c r="F73" s="83">
        <f>SUM(F67:F72)</f>
        <v>5370970.7214285713</v>
      </c>
      <c r="G73" s="103">
        <f t="shared" ref="G73" si="10">(F73-E73)/E73</f>
        <v>0.10079230048260575</v>
      </c>
      <c r="H73" s="83">
        <f>SUM(H67:H72)</f>
        <v>5349441.0357142854</v>
      </c>
      <c r="I73" s="104">
        <f t="shared" ref="I73" si="11">(F73-H73)/H73</f>
        <v>4.0246608141949669E-3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67</v>
      </c>
      <c r="C75" s="151" t="s">
        <v>139</v>
      </c>
      <c r="D75" s="153" t="s">
        <v>135</v>
      </c>
      <c r="E75" s="167">
        <v>202023.78212290502</v>
      </c>
      <c r="F75" s="167">
        <v>205541.14285714287</v>
      </c>
      <c r="G75" s="154">
        <f>(F75-E75)/E75</f>
        <v>1.7410627091903465E-2</v>
      </c>
      <c r="H75" s="167">
        <v>205541.14285714287</v>
      </c>
      <c r="I75" s="154">
        <f>(F75-H75)/H75</f>
        <v>0</v>
      </c>
    </row>
    <row r="76" spans="1:9" ht="16.5">
      <c r="A76" s="37"/>
      <c r="B76" s="162" t="s">
        <v>69</v>
      </c>
      <c r="C76" s="149" t="s">
        <v>140</v>
      </c>
      <c r="D76" s="147" t="s">
        <v>136</v>
      </c>
      <c r="E76" s="170">
        <v>79870.115343354322</v>
      </c>
      <c r="F76" s="170">
        <v>98926.28571428571</v>
      </c>
      <c r="G76" s="154">
        <f>(F76-E76)/E76</f>
        <v>0.23858949356728301</v>
      </c>
      <c r="H76" s="170">
        <v>98926.28571428571</v>
      </c>
      <c r="I76" s="154">
        <f>(F76-H76)/H76</f>
        <v>0</v>
      </c>
    </row>
    <row r="77" spans="1:9" ht="16.5">
      <c r="A77" s="37"/>
      <c r="B77" s="162" t="s">
        <v>70</v>
      </c>
      <c r="C77" s="149" t="s">
        <v>141</v>
      </c>
      <c r="D77" s="147" t="s">
        <v>137</v>
      </c>
      <c r="E77" s="170">
        <v>139840.83798882682</v>
      </c>
      <c r="F77" s="170">
        <v>148005</v>
      </c>
      <c r="G77" s="154">
        <f>(F77-E77)/E77</f>
        <v>5.8381815559668523E-2</v>
      </c>
      <c r="H77" s="170">
        <v>148005</v>
      </c>
      <c r="I77" s="154">
        <f>(F77-H77)/H77</f>
        <v>0</v>
      </c>
    </row>
    <row r="78" spans="1:9" ht="16.5">
      <c r="A78" s="37"/>
      <c r="B78" s="162" t="s">
        <v>68</v>
      </c>
      <c r="C78" s="149" t="s">
        <v>138</v>
      </c>
      <c r="D78" s="147" t="s">
        <v>134</v>
      </c>
      <c r="E78" s="170">
        <v>297025.11427913036</v>
      </c>
      <c r="F78" s="170">
        <v>313837.875</v>
      </c>
      <c r="G78" s="154">
        <f>(F78-E78)/E78</f>
        <v>5.6603835543245662E-2</v>
      </c>
      <c r="H78" s="170">
        <v>310233.85714285716</v>
      </c>
      <c r="I78" s="154">
        <f>(F78-H78)/H78</f>
        <v>1.1617100371747157E-2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105036.36669562726</v>
      </c>
      <c r="F79" s="173">
        <v>135643.77777777778</v>
      </c>
      <c r="G79" s="154">
        <f>(F79-E79)/E79</f>
        <v>0.29139822753812678</v>
      </c>
      <c r="H79" s="173">
        <v>133653</v>
      </c>
      <c r="I79" s="154">
        <f>(F79-H79)/H79</f>
        <v>1.4895122277672637E-2</v>
      </c>
    </row>
    <row r="80" spans="1:9" ht="15.75" customHeight="1" thickBot="1">
      <c r="A80" s="224" t="s">
        <v>193</v>
      </c>
      <c r="B80" s="225"/>
      <c r="C80" s="225"/>
      <c r="D80" s="226"/>
      <c r="E80" s="83">
        <f>SUM(E75:E79)</f>
        <v>823796.21642984368</v>
      </c>
      <c r="F80" s="83">
        <f>SUM(F75:F79)</f>
        <v>901954.08134920639</v>
      </c>
      <c r="G80" s="103">
        <f t="shared" ref="G80" si="12">(F80-E80)/E80</f>
        <v>9.4875241425703735E-2</v>
      </c>
      <c r="H80" s="83">
        <f>SUM(H75:H79)</f>
        <v>896359.28571428568</v>
      </c>
      <c r="I80" s="104">
        <f t="shared" ref="I80" si="13">(F80-H80)/H80</f>
        <v>6.2416887113099524E-3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76</v>
      </c>
      <c r="C82" s="149" t="s">
        <v>143</v>
      </c>
      <c r="D82" s="153" t="s">
        <v>161</v>
      </c>
      <c r="E82" s="167">
        <v>102505.39031250001</v>
      </c>
      <c r="F82" s="208">
        <v>94857.75</v>
      </c>
      <c r="G82" s="155">
        <f>(F82-E82)/E82</f>
        <v>-7.4607201525551545E-2</v>
      </c>
      <c r="H82" s="208">
        <v>94969.875</v>
      </c>
      <c r="I82" s="155">
        <f>(F82-H82)/H82</f>
        <v>-1.1806375442739079E-3</v>
      </c>
    </row>
    <row r="83" spans="1:11" ht="16.5">
      <c r="A83" s="37"/>
      <c r="B83" s="162" t="s">
        <v>74</v>
      </c>
      <c r="C83" s="149" t="s">
        <v>144</v>
      </c>
      <c r="D83" s="145" t="s">
        <v>142</v>
      </c>
      <c r="E83" s="170">
        <v>71611.89285714287</v>
      </c>
      <c r="F83" s="170">
        <v>69517.5</v>
      </c>
      <c r="G83" s="154">
        <f>(F83-E83)/E83</f>
        <v>-2.9246439014270046E-2</v>
      </c>
      <c r="H83" s="170">
        <v>69517.5</v>
      </c>
      <c r="I83" s="154">
        <f>(F83-H83)/H83</f>
        <v>0</v>
      </c>
    </row>
    <row r="84" spans="1:11" ht="16.5">
      <c r="A84" s="37"/>
      <c r="B84" s="162" t="s">
        <v>75</v>
      </c>
      <c r="C84" s="149" t="s">
        <v>148</v>
      </c>
      <c r="D84" s="147" t="s">
        <v>145</v>
      </c>
      <c r="E84" s="170">
        <v>43395.892857142855</v>
      </c>
      <c r="F84" s="170">
        <v>50488.285714285717</v>
      </c>
      <c r="G84" s="154">
        <f>(F84-E84)/E84</f>
        <v>0.16343465683470718</v>
      </c>
      <c r="H84" s="170">
        <v>50488.285714285717</v>
      </c>
      <c r="I84" s="154">
        <f>(F84-H84)/H84</f>
        <v>0</v>
      </c>
    </row>
    <row r="85" spans="1:11" ht="16.5">
      <c r="A85" s="37"/>
      <c r="B85" s="162" t="s">
        <v>80</v>
      </c>
      <c r="C85" s="149" t="s">
        <v>151</v>
      </c>
      <c r="D85" s="147" t="s">
        <v>150</v>
      </c>
      <c r="E85" s="170">
        <v>161191.95139353402</v>
      </c>
      <c r="F85" s="170">
        <v>248020.5</v>
      </c>
      <c r="G85" s="154">
        <f>(F85-E85)/E85</f>
        <v>0.538665534202032</v>
      </c>
      <c r="H85" s="170">
        <v>248020.5</v>
      </c>
      <c r="I85" s="154">
        <f>(F85-H85)/H85</f>
        <v>0</v>
      </c>
    </row>
    <row r="86" spans="1:11" ht="16.5">
      <c r="A86" s="37"/>
      <c r="B86" s="162" t="s">
        <v>78</v>
      </c>
      <c r="C86" s="149" t="s">
        <v>149</v>
      </c>
      <c r="D86" s="158" t="s">
        <v>147</v>
      </c>
      <c r="E86" s="179">
        <v>131449.21643403039</v>
      </c>
      <c r="F86" s="179">
        <v>145319.22222222222</v>
      </c>
      <c r="G86" s="154">
        <f>(F86-E86)/E86</f>
        <v>0.10551607810574275</v>
      </c>
      <c r="H86" s="179">
        <v>145314</v>
      </c>
      <c r="I86" s="154">
        <f>(F86-H86)/H86</f>
        <v>3.593750238943934E-5</v>
      </c>
    </row>
    <row r="87" spans="1:11" ht="16.5">
      <c r="A87" s="37"/>
      <c r="B87" s="162" t="s">
        <v>77</v>
      </c>
      <c r="C87" s="149" t="s">
        <v>146</v>
      </c>
      <c r="D87" s="158" t="s">
        <v>162</v>
      </c>
      <c r="E87" s="179">
        <v>94297.025297897082</v>
      </c>
      <c r="F87" s="179">
        <v>97992.875</v>
      </c>
      <c r="G87" s="154">
        <f>(F87-E87)/E87</f>
        <v>3.9193704047685789E-2</v>
      </c>
      <c r="H87" s="179">
        <v>97885.125</v>
      </c>
      <c r="I87" s="154">
        <f>(F87-H87)/H87</f>
        <v>1.1007801236398277E-3</v>
      </c>
    </row>
    <row r="88" spans="1:11" ht="16.5" customHeight="1" thickBot="1">
      <c r="A88" s="35"/>
      <c r="B88" s="163" t="s">
        <v>79</v>
      </c>
      <c r="C88" s="150" t="s">
        <v>155</v>
      </c>
      <c r="D88" s="146" t="s">
        <v>156</v>
      </c>
      <c r="E88" s="173">
        <v>578403.75</v>
      </c>
      <c r="F88" s="173">
        <v>530127</v>
      </c>
      <c r="G88" s="156">
        <f>(F88-E88)/E88</f>
        <v>-8.3465485830615721E-2</v>
      </c>
      <c r="H88" s="173">
        <v>523848</v>
      </c>
      <c r="I88" s="156">
        <f>(F88-H88)/H88</f>
        <v>1.1986301369863013E-2</v>
      </c>
    </row>
    <row r="89" spans="1:11" ht="15.75" customHeight="1" thickBot="1">
      <c r="A89" s="224" t="s">
        <v>194</v>
      </c>
      <c r="B89" s="225"/>
      <c r="C89" s="225"/>
      <c r="D89" s="226"/>
      <c r="E89" s="83">
        <f>SUM(E82:E88)</f>
        <v>1182855.1191522472</v>
      </c>
      <c r="F89" s="83">
        <f>SUM(F82:F88)</f>
        <v>1236323.1329365079</v>
      </c>
      <c r="G89" s="111">
        <f t="shared" ref="G89:G90" si="14">(F89-E89)/E89</f>
        <v>4.5202504447528005E-2</v>
      </c>
      <c r="H89" s="83">
        <f>SUM(H82:H88)</f>
        <v>1230043.2857142857</v>
      </c>
      <c r="I89" s="104">
        <f t="shared" ref="I89:I90" si="15">(F89-H89)/H89</f>
        <v>5.1053871803995446E-3</v>
      </c>
    </row>
    <row r="90" spans="1:11" ht="15.75" customHeight="1" thickBot="1">
      <c r="A90" s="224" t="s">
        <v>195</v>
      </c>
      <c r="B90" s="225"/>
      <c r="C90" s="225"/>
      <c r="D90" s="226"/>
      <c r="E90" s="99">
        <f>SUM(E89+E80+E73+E65+E54+E46+E38+E31)</f>
        <v>19753075.486358963</v>
      </c>
      <c r="F90" s="99">
        <f>SUM(F31,F38,F46,F54,F65,F73,F80,F89)</f>
        <v>21233492.668650791</v>
      </c>
      <c r="G90" s="101">
        <f t="shared" si="14"/>
        <v>7.494616133645475E-2</v>
      </c>
      <c r="H90" s="99">
        <f>SUM(H31,H38,H46,H54,H65,H73,H80,H89)</f>
        <v>21309773.378174603</v>
      </c>
      <c r="I90" s="112">
        <f t="shared" si="15"/>
        <v>-3.5796114848381439E-3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0" bestFit="1" customWidth="1"/>
    <col min="12" max="12" width="9.140625" style="210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9"/>
      <c r="F9" s="209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8" t="s">
        <v>3</v>
      </c>
      <c r="B13" s="218"/>
      <c r="C13" s="220" t="s">
        <v>0</v>
      </c>
      <c r="D13" s="214" t="s">
        <v>211</v>
      </c>
      <c r="E13" s="214" t="s">
        <v>212</v>
      </c>
      <c r="F13" s="214" t="s">
        <v>213</v>
      </c>
      <c r="G13" s="214" t="s">
        <v>214</v>
      </c>
      <c r="H13" s="214" t="s">
        <v>215</v>
      </c>
      <c r="I13" s="214" t="s">
        <v>216</v>
      </c>
    </row>
    <row r="14" spans="1:12" ht="24.75" customHeight="1" thickBot="1">
      <c r="A14" s="219"/>
      <c r="B14" s="219"/>
      <c r="C14" s="221"/>
      <c r="D14" s="234"/>
      <c r="E14" s="234"/>
      <c r="F14" s="234"/>
      <c r="G14" s="215"/>
      <c r="H14" s="234"/>
      <c r="I14" s="23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40000</v>
      </c>
      <c r="E16" s="201">
        <v>60000</v>
      </c>
      <c r="F16" s="201">
        <v>70000</v>
      </c>
      <c r="G16" s="141">
        <v>50000</v>
      </c>
      <c r="H16" s="141"/>
      <c r="I16" s="141">
        <f>AVERAGE(D16:H16)</f>
        <v>55000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85000</v>
      </c>
      <c r="E17" s="187">
        <v>85000</v>
      </c>
      <c r="F17" s="187">
        <v>57500</v>
      </c>
      <c r="G17" s="203">
        <v>50000</v>
      </c>
      <c r="H17" s="203"/>
      <c r="I17" s="141">
        <f t="shared" ref="I17:I40" si="0">AVERAGE(D17:H17)</f>
        <v>69375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80000</v>
      </c>
      <c r="E18" s="187">
        <v>85000</v>
      </c>
      <c r="F18" s="187">
        <v>65000</v>
      </c>
      <c r="G18" s="203">
        <v>67500</v>
      </c>
      <c r="H18" s="203"/>
      <c r="I18" s="141">
        <f t="shared" si="0"/>
        <v>74375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37500</v>
      </c>
      <c r="E19" s="187">
        <v>40000</v>
      </c>
      <c r="F19" s="187">
        <v>27500</v>
      </c>
      <c r="G19" s="203">
        <v>27500</v>
      </c>
      <c r="H19" s="203"/>
      <c r="I19" s="141">
        <f t="shared" si="0"/>
        <v>33125</v>
      </c>
      <c r="K19" s="200"/>
      <c r="L19" s="202"/>
      <c r="P19" s="210"/>
    </row>
    <row r="20" spans="1:16" ht="18">
      <c r="A20" s="88"/>
      <c r="B20" s="192" t="s">
        <v>8</v>
      </c>
      <c r="C20" s="149" t="s">
        <v>167</v>
      </c>
      <c r="D20" s="187">
        <v>145000</v>
      </c>
      <c r="E20" s="187">
        <v>65000</v>
      </c>
      <c r="F20" s="187">
        <v>145000</v>
      </c>
      <c r="G20" s="203">
        <v>100000</v>
      </c>
      <c r="H20" s="203"/>
      <c r="I20" s="141">
        <f t="shared" si="0"/>
        <v>113750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95000</v>
      </c>
      <c r="E21" s="187">
        <v>75000</v>
      </c>
      <c r="F21" s="187">
        <v>90000</v>
      </c>
      <c r="G21" s="203">
        <v>60000</v>
      </c>
      <c r="H21" s="203"/>
      <c r="I21" s="141">
        <f t="shared" si="0"/>
        <v>80000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70000</v>
      </c>
      <c r="E22" s="187">
        <v>75000</v>
      </c>
      <c r="F22" s="187">
        <v>80000</v>
      </c>
      <c r="G22" s="203">
        <v>65000</v>
      </c>
      <c r="H22" s="203"/>
      <c r="I22" s="141">
        <f t="shared" si="0"/>
        <v>72500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27500</v>
      </c>
      <c r="E23" s="187">
        <v>25000</v>
      </c>
      <c r="F23" s="187">
        <v>20000</v>
      </c>
      <c r="G23" s="203">
        <v>17500</v>
      </c>
      <c r="H23" s="203"/>
      <c r="I23" s="141">
        <f t="shared" si="0"/>
        <v>22500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27500</v>
      </c>
      <c r="E24" s="187">
        <v>25000</v>
      </c>
      <c r="F24" s="187">
        <v>20000</v>
      </c>
      <c r="G24" s="203">
        <v>25000</v>
      </c>
      <c r="H24" s="203"/>
      <c r="I24" s="141">
        <f t="shared" si="0"/>
        <v>24375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32500</v>
      </c>
      <c r="E25" s="187">
        <v>25000</v>
      </c>
      <c r="F25" s="187">
        <v>20000</v>
      </c>
      <c r="G25" s="203">
        <v>25000</v>
      </c>
      <c r="H25" s="203"/>
      <c r="I25" s="141">
        <f t="shared" si="0"/>
        <v>25625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30000</v>
      </c>
      <c r="E26" s="187">
        <v>25000</v>
      </c>
      <c r="F26" s="187">
        <v>20000</v>
      </c>
      <c r="G26" s="203">
        <v>25000</v>
      </c>
      <c r="H26" s="203"/>
      <c r="I26" s="141">
        <f t="shared" si="0"/>
        <v>25000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50000</v>
      </c>
      <c r="E27" s="187">
        <v>45000</v>
      </c>
      <c r="F27" s="187">
        <v>40000</v>
      </c>
      <c r="G27" s="203">
        <v>50000</v>
      </c>
      <c r="H27" s="203"/>
      <c r="I27" s="141">
        <f t="shared" si="0"/>
        <v>46250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30000</v>
      </c>
      <c r="E28" s="187">
        <v>25000</v>
      </c>
      <c r="F28" s="187">
        <v>20000</v>
      </c>
      <c r="G28" s="203">
        <v>25000</v>
      </c>
      <c r="H28" s="203"/>
      <c r="I28" s="141">
        <f t="shared" si="0"/>
        <v>25000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60000</v>
      </c>
      <c r="F29" s="187">
        <v>45000</v>
      </c>
      <c r="G29" s="203">
        <v>55000</v>
      </c>
      <c r="H29" s="203"/>
      <c r="I29" s="141">
        <f t="shared" si="0"/>
        <v>55000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105000</v>
      </c>
      <c r="E30" s="187">
        <v>100000</v>
      </c>
      <c r="F30" s="187">
        <v>48750</v>
      </c>
      <c r="G30" s="203">
        <v>50000</v>
      </c>
      <c r="H30" s="203"/>
      <c r="I30" s="141">
        <f t="shared" si="0"/>
        <v>75937.5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85000</v>
      </c>
      <c r="E31" s="188">
        <v>100000</v>
      </c>
      <c r="F31" s="188">
        <v>77500</v>
      </c>
      <c r="G31" s="143">
        <v>65000</v>
      </c>
      <c r="H31" s="143"/>
      <c r="I31" s="141">
        <f t="shared" si="0"/>
        <v>81875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135000</v>
      </c>
      <c r="E33" s="201">
        <v>110000</v>
      </c>
      <c r="F33" s="201">
        <v>135000</v>
      </c>
      <c r="G33" s="141">
        <v>125000</v>
      </c>
      <c r="H33" s="141"/>
      <c r="I33" s="141">
        <f t="shared" si="0"/>
        <v>126250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135000</v>
      </c>
      <c r="E34" s="187">
        <v>110000</v>
      </c>
      <c r="F34" s="187">
        <v>135000</v>
      </c>
      <c r="G34" s="203">
        <v>125000</v>
      </c>
      <c r="H34" s="203"/>
      <c r="I34" s="141">
        <f t="shared" si="0"/>
        <v>126250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80000</v>
      </c>
      <c r="E35" s="187">
        <v>85000</v>
      </c>
      <c r="F35" s="187">
        <v>85000</v>
      </c>
      <c r="G35" s="203">
        <v>72500</v>
      </c>
      <c r="H35" s="203"/>
      <c r="I35" s="141">
        <f t="shared" si="0"/>
        <v>80625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100000</v>
      </c>
      <c r="E36" s="187">
        <v>50000</v>
      </c>
      <c r="F36" s="187">
        <v>112500</v>
      </c>
      <c r="G36" s="203">
        <v>70000</v>
      </c>
      <c r="H36" s="203"/>
      <c r="I36" s="141">
        <f t="shared" si="0"/>
        <v>83125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100000</v>
      </c>
      <c r="E37" s="187">
        <v>100000</v>
      </c>
      <c r="F37" s="187">
        <v>95000</v>
      </c>
      <c r="G37" s="203">
        <v>60000</v>
      </c>
      <c r="H37" s="203"/>
      <c r="I37" s="141">
        <f t="shared" si="0"/>
        <v>88750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2000000</v>
      </c>
      <c r="F39" s="166">
        <v>1973400</v>
      </c>
      <c r="G39" s="166">
        <v>1614600</v>
      </c>
      <c r="H39" s="166"/>
      <c r="I39" s="166">
        <f t="shared" si="0"/>
        <v>1890350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1000000</v>
      </c>
      <c r="E40" s="188">
        <v>1080000</v>
      </c>
      <c r="F40" s="188">
        <v>1076400</v>
      </c>
      <c r="G40" s="143">
        <v>1031550</v>
      </c>
      <c r="H40" s="143"/>
      <c r="I40" s="143">
        <f t="shared" si="0"/>
        <v>1046987.5</v>
      </c>
      <c r="K40" s="206"/>
      <c r="L40" s="202"/>
    </row>
    <row r="41" spans="1:12" ht="15.75" thickBot="1">
      <c r="C41" s="207" t="s">
        <v>219</v>
      </c>
      <c r="D41" s="207">
        <f>SUM(D16:D40)</f>
        <v>4523400</v>
      </c>
      <c r="E41" s="207">
        <f t="shared" ref="E41:H41" si="1">SUM(E16:E40)</f>
        <v>4450000</v>
      </c>
      <c r="F41" s="207">
        <f t="shared" si="1"/>
        <v>4458550</v>
      </c>
      <c r="G41" s="207">
        <f t="shared" si="1"/>
        <v>3856150</v>
      </c>
      <c r="H41" s="207">
        <f t="shared" si="1"/>
        <v>0</v>
      </c>
      <c r="I41" s="90"/>
    </row>
    <row r="44" spans="1:12" ht="14.25" customHeight="1"/>
    <row r="48" spans="1:12" ht="15" customHeight="1"/>
    <row r="49" spans="11:12" s="125" customFormat="1" ht="15" customHeight="1">
      <c r="K49" s="210"/>
      <c r="L49" s="210"/>
    </row>
    <row r="50" spans="11:12" s="125" customFormat="1" ht="15" customHeight="1">
      <c r="K50" s="210"/>
      <c r="L50" s="210"/>
    </row>
    <row r="51" spans="11:12" s="125" customFormat="1" ht="15" customHeight="1">
      <c r="K51" s="210"/>
      <c r="L51" s="210"/>
    </row>
    <row r="52" spans="11:12" s="125" customFormat="1" ht="15" customHeight="1">
      <c r="K52" s="210"/>
      <c r="L52" s="210"/>
    </row>
    <row r="53" spans="11:12" s="125" customFormat="1" ht="15" customHeight="1">
      <c r="K53" s="210"/>
      <c r="L53" s="210"/>
    </row>
    <row r="54" spans="11:12" s="125" customFormat="1" ht="15" customHeight="1">
      <c r="K54" s="210"/>
      <c r="L54" s="210"/>
    </row>
    <row r="55" spans="11:12" s="125" customFormat="1" ht="15" customHeight="1">
      <c r="K55" s="210"/>
      <c r="L55" s="210"/>
    </row>
    <row r="56" spans="11:12" s="125" customFormat="1" ht="15" customHeight="1">
      <c r="K56" s="210"/>
      <c r="L56" s="210"/>
    </row>
    <row r="57" spans="11:12" s="125" customFormat="1" ht="15" customHeight="1">
      <c r="K57" s="210"/>
      <c r="L57" s="210"/>
    </row>
    <row r="58" spans="11:12" s="125" customFormat="1" ht="15" customHeight="1">
      <c r="K58" s="210"/>
      <c r="L58" s="210"/>
    </row>
    <row r="59" spans="11:12" s="125" customFormat="1" ht="15" customHeight="1">
      <c r="K59" s="210"/>
      <c r="L59" s="210"/>
    </row>
    <row r="60" spans="11:12" s="125" customFormat="1" ht="15" customHeight="1">
      <c r="K60" s="210"/>
      <c r="L60" s="210"/>
    </row>
    <row r="61" spans="11:12" s="125" customFormat="1" ht="15" customHeight="1">
      <c r="K61" s="210"/>
      <c r="L61" s="210"/>
    </row>
    <row r="62" spans="11:12" s="125" customFormat="1" ht="15" customHeight="1">
      <c r="K62" s="210"/>
      <c r="L62" s="210"/>
    </row>
    <row r="63" spans="11:12" s="125" customFormat="1" ht="15" customHeight="1">
      <c r="K63" s="210"/>
      <c r="L63" s="210"/>
    </row>
    <row r="64" spans="11:12" s="125" customFormat="1" ht="15" customHeight="1">
      <c r="K64" s="210"/>
      <c r="L64" s="210"/>
    </row>
    <row r="65" spans="11:12" s="125" customFormat="1" ht="15" customHeight="1">
      <c r="K65" s="210"/>
      <c r="L65" s="210"/>
    </row>
    <row r="66" spans="11:12" s="125" customFormat="1" ht="15" customHeight="1">
      <c r="K66" s="210"/>
      <c r="L66" s="210"/>
    </row>
    <row r="67" spans="11:12" s="125" customFormat="1" ht="15" customHeight="1">
      <c r="K67" s="210"/>
      <c r="L67" s="210"/>
    </row>
    <row r="68" spans="11:12" s="125" customFormat="1" ht="15" customHeight="1">
      <c r="K68" s="210"/>
      <c r="L68" s="210"/>
    </row>
    <row r="69" spans="11:12" s="125" customFormat="1" ht="15" customHeight="1">
      <c r="K69" s="210"/>
      <c r="L69" s="210"/>
    </row>
    <row r="70" spans="11:12" s="125" customFormat="1" ht="15" customHeight="1">
      <c r="K70" s="210"/>
      <c r="L70" s="210"/>
    </row>
    <row r="71" spans="11:12" s="125" customFormat="1" ht="15" customHeight="1">
      <c r="K71" s="210"/>
      <c r="L71" s="210"/>
    </row>
    <row r="72" spans="11:12" s="125" customFormat="1" ht="15" customHeight="1">
      <c r="K72" s="210"/>
      <c r="L72" s="210"/>
    </row>
    <row r="73" spans="11:12" s="125" customFormat="1" ht="15" customHeight="1">
      <c r="K73" s="210"/>
      <c r="L73" s="210"/>
    </row>
    <row r="74" spans="11:12" s="125" customFormat="1" ht="15" customHeight="1">
      <c r="K74" s="210"/>
      <c r="L74" s="210"/>
    </row>
    <row r="75" spans="11:12" s="125" customFormat="1" ht="15" customHeight="1">
      <c r="K75" s="210"/>
      <c r="L75" s="210"/>
    </row>
    <row r="76" spans="11:12" s="125" customFormat="1" ht="15" customHeight="1">
      <c r="K76" s="210"/>
      <c r="L76" s="210"/>
    </row>
    <row r="77" spans="11:12" s="125" customFormat="1" ht="15" customHeight="1">
      <c r="K77" s="210"/>
      <c r="L77" s="210"/>
    </row>
    <row r="78" spans="11:12" s="125" customFormat="1" ht="15" customHeight="1">
      <c r="K78" s="210"/>
      <c r="L78" s="210"/>
    </row>
    <row r="79" spans="11:12" s="125" customFormat="1" ht="15" customHeight="1">
      <c r="K79" s="210"/>
      <c r="L79" s="210"/>
    </row>
    <row r="80" spans="11:12" s="125" customFormat="1" ht="15" customHeight="1">
      <c r="K80" s="210"/>
      <c r="L80" s="210"/>
    </row>
    <row r="81" spans="11:12" s="125" customFormat="1" ht="15" customHeight="1">
      <c r="K81" s="210"/>
      <c r="L81" s="210"/>
    </row>
    <row r="82" spans="11:12" s="125" customFormat="1" ht="15" customHeight="1">
      <c r="K82" s="210"/>
      <c r="L82" s="210"/>
    </row>
    <row r="83" spans="11:12" s="125" customFormat="1" ht="15" customHeight="1">
      <c r="K83" s="210"/>
      <c r="L83" s="210"/>
    </row>
    <row r="84" spans="11:12" s="125" customFormat="1" ht="15" customHeight="1">
      <c r="K84" s="210"/>
      <c r="L84" s="210"/>
    </row>
    <row r="85" spans="11:12" s="125" customFormat="1" ht="15" customHeight="1">
      <c r="K85" s="210"/>
      <c r="L85" s="210"/>
    </row>
    <row r="86" spans="11:12" s="125" customFormat="1" ht="15" customHeight="1">
      <c r="K86" s="210"/>
      <c r="L86" s="210"/>
    </row>
    <row r="87" spans="11:12" s="125" customFormat="1" ht="15" customHeight="1">
      <c r="K87" s="210"/>
      <c r="L87" s="210"/>
    </row>
    <row r="88" spans="11:12" s="125" customFormat="1" ht="15" customHeight="1">
      <c r="K88" s="210"/>
      <c r="L88" s="210"/>
    </row>
    <row r="89" spans="11:12" s="125" customFormat="1" ht="15" customHeight="1">
      <c r="K89" s="210"/>
      <c r="L89" s="210"/>
    </row>
    <row r="90" spans="11:12" s="125" customFormat="1" ht="15" customHeight="1">
      <c r="K90" s="210"/>
      <c r="L90" s="210"/>
    </row>
    <row r="91" spans="11:12" s="125" customFormat="1" ht="15" customHeight="1">
      <c r="K91" s="210"/>
      <c r="L91" s="210"/>
    </row>
    <row r="92" spans="11:12" s="125" customFormat="1">
      <c r="K92" s="210"/>
      <c r="L92" s="21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14-10-2024</vt:lpstr>
      <vt:lpstr>By Order</vt:lpstr>
      <vt:lpstr>All Stores</vt:lpstr>
      <vt:lpstr>'14-10-2024'!Print_Titles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2024-10-18T06:20:35Z</cp:lastPrinted>
  <dcterms:created xsi:type="dcterms:W3CDTF">2010-10-20T06:23:14Z</dcterms:created>
  <dcterms:modified xsi:type="dcterms:W3CDTF">2024-10-18T06:22:49Z</dcterms:modified>
</cp:coreProperties>
</file>