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7-10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'07-10-2024'!$12:$14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3" i="11"/>
  <c r="G83" i="11"/>
  <c r="I86" i="11"/>
  <c r="G86" i="11"/>
  <c r="I88" i="11"/>
  <c r="G88" i="11"/>
  <c r="I85" i="11"/>
  <c r="G85" i="11"/>
  <c r="I82" i="11"/>
  <c r="G82" i="11"/>
  <c r="I84" i="11"/>
  <c r="G84" i="11"/>
  <c r="I79" i="11"/>
  <c r="G79" i="11"/>
  <c r="I77" i="11"/>
  <c r="G77" i="11"/>
  <c r="I78" i="11"/>
  <c r="G78" i="11"/>
  <c r="I76" i="11"/>
  <c r="G76" i="11"/>
  <c r="I75" i="11"/>
  <c r="G75" i="11"/>
  <c r="I67" i="11"/>
  <c r="G67" i="11"/>
  <c r="I71" i="11"/>
  <c r="G71" i="11"/>
  <c r="I70" i="11"/>
  <c r="G70" i="11"/>
  <c r="I72" i="11"/>
  <c r="G72" i="11"/>
  <c r="I69" i="11"/>
  <c r="G69" i="11"/>
  <c r="I68" i="11"/>
  <c r="G68" i="11"/>
  <c r="I61" i="11"/>
  <c r="G61" i="11"/>
  <c r="I62" i="11"/>
  <c r="G62" i="11"/>
  <c r="I63" i="11"/>
  <c r="G63" i="11"/>
  <c r="I60" i="11"/>
  <c r="G60" i="11"/>
  <c r="I56" i="11"/>
  <c r="G56" i="11"/>
  <c r="I59" i="11"/>
  <c r="G59" i="11"/>
  <c r="I58" i="11"/>
  <c r="G58" i="11"/>
  <c r="I57" i="11"/>
  <c r="G57" i="11"/>
  <c r="I64" i="11"/>
  <c r="G64" i="11"/>
  <c r="I49" i="11"/>
  <c r="G49" i="11"/>
  <c r="I53" i="11"/>
  <c r="G53" i="11"/>
  <c r="I48" i="11"/>
  <c r="G48" i="11"/>
  <c r="I51" i="11"/>
  <c r="G51" i="11"/>
  <c r="I50" i="11"/>
  <c r="G50" i="11"/>
  <c r="I52" i="11"/>
  <c r="G52" i="11"/>
  <c r="I42" i="11"/>
  <c r="G42" i="11"/>
  <c r="I40" i="11"/>
  <c r="G40" i="11"/>
  <c r="I41" i="11"/>
  <c r="G41" i="11"/>
  <c r="I43" i="11"/>
  <c r="G43" i="11"/>
  <c r="I44" i="11"/>
  <c r="G44" i="11"/>
  <c r="I45" i="11"/>
  <c r="G45" i="11"/>
  <c r="I37" i="11"/>
  <c r="G37" i="11"/>
  <c r="I33" i="11"/>
  <c r="G33" i="11"/>
  <c r="I34" i="11"/>
  <c r="G34" i="11"/>
  <c r="I36" i="11"/>
  <c r="G36" i="11"/>
  <c r="I35" i="11"/>
  <c r="G35" i="11"/>
  <c r="I26" i="11"/>
  <c r="G26" i="11"/>
  <c r="I28" i="11"/>
  <c r="G28" i="11"/>
  <c r="I20" i="11"/>
  <c r="G20" i="11"/>
  <c r="I25" i="11"/>
  <c r="G25" i="11"/>
  <c r="I19" i="11"/>
  <c r="G19" i="11"/>
  <c r="I22" i="11"/>
  <c r="G22" i="11"/>
  <c r="I21" i="11"/>
  <c r="G21" i="11"/>
  <c r="I23" i="11"/>
  <c r="G23" i="11"/>
  <c r="I24" i="11"/>
  <c r="G24" i="11"/>
  <c r="I29" i="11"/>
  <c r="G29" i="11"/>
  <c r="I27" i="11"/>
  <c r="G27" i="11"/>
  <c r="I18" i="11"/>
  <c r="G18" i="11"/>
  <c r="I15" i="11"/>
  <c r="G15" i="11"/>
  <c r="I30" i="11"/>
  <c r="G30" i="11"/>
  <c r="I17" i="11"/>
  <c r="G17" i="11"/>
  <c r="I16" i="11"/>
  <c r="G1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<sst xmlns="http://schemas.openxmlformats.org/spreadsheetml/2006/main" count="852" uniqueCount="231">
  <si>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</si>
  <si>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</si>
  <si>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</si>
  <si>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</si>
  <si>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</si>
  <si>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</si>
  <si>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</si>
  <si>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</si>
  <si>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</si>
  <si>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</si>
  <si>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</si>
  <si>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</si>
  <si>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</si>
  <si>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</si>
  <si>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</si>
  <si>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</si>
  <si>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</si>
  <si>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</si>
  <si>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</si>
  <si>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</si>
  <si>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</si>
  <si>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</si>
  <si>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</si>
  <si>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</si>
  <si>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</si>
  <si>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</si>
  <si>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</si>
  <si>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</si>
  <si>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</si>
  <si>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</si>
  <si>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</si>
  <si>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</si>
  <si>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</si>
  <si>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</si>
  <si>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</si>
  <si>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</si>
  <si>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</si>
  <si>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</si>
  <si>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</si>
  <si>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</si>
  <si>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</si>
  <si>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</si>
  <si>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</si>
  <si>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</si>
  <si>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</si>
  <si>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</si>
  <si>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</si>
  <si>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</si>
  <si>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</si>
  <si>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</si>
  <si>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</si>
  <si>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</si>
  <si>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</si>
  <si>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</si>
  <si>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</si>
  <si>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</si>
  <si>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</si>
  <si>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</si>
  <si>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</si>
  <si>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</si>
  <si>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</si>
  <si>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</si>
  <si>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</si>
  <si>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</si>
  <si>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</si>
  <si>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</si>
  <si>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</si>
  <si>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</si>
  <si>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</si>
  <si>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</si>
  <si>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</si>
  <si>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</si>
  <si>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</si>
  <si>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</si>
  <si>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</si>
  <si>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</si>
  <si>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</si>
  <si>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</si>
  <si>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</si>
  <si>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</si>
  <si>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</si>
  <si>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</si>
  <si>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</si>
  <si>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</si>
  <si>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</si>
  <si>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</si>
  <si>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</si>
  <si>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</si>
  <si>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</si>
  <si>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</si>
  <si>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</si>
  <si>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</si>
  <si>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</si>
  <si>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</si>
  <si>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</si>
  <si>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</si>
  <si>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</si>
  <si>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</si>
  <si>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</si>
  <si>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</si>
  <si>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</si>
  <si>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</si>
  <si>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</si>
  <si>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</si>
  <si>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</si>
  <si>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</si>
  <si>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</si>
  <si>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</si>
  <si>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</si>
  <si>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</si>
  <si>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</si>
  <si>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</si>
  <si>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</si>
  <si>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</si>
  <si>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</si>
  <si>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</si>
  <si>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</si>
  <si>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</si>
  <si>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</si>
  <si>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</si>
  <si>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</si>
  <si>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</si>
  <si>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</si>
  <si>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</si>
  <si>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</si>
  <si>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</si>
  <si>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</si>
  <si>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</si>
  <si>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</si>
  <si>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</si>
  <si>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</si>
  <si>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</si>
  <si>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</si>
  <si>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</si>
  <si>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</si>
  <si>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</si>
  <si>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</si>
  <si>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</si>
  <si>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</si>
  <si>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</si>
  <si>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</si>
  <si>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</si>
  <si>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</si>
  <si>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</si>
  <si>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</si>
  <si>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</si>
  <si>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</si>
  <si>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</si>
  <si>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</si>
  <si>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</si>
  <si>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</si>
  <si>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</si>
  <si>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</si>
  <si>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</si>
  <si>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</si>
  <si>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</si>
  <si>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</si>
  <si>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</si>
  <si>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</si>
  <si>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</si>
  <si>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</si>
  <si>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</si>
  <si>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</si>
  <si>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</si>
  <si>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</si>
  <si>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</si>
  <si>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</si>
  <si>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</si>
  <si>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</si>
  <si>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</si>
  <si>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</si>
  <si>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</si>
  <si>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</si>
  <si>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</si>
  <si>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</si>
  <si>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</si>
  <si>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</si>
  <si>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</si>
  <si>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</si>
  <si>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</si>
  <si>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</si>
  <si>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</si>
  <si>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</si>
  <si>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</si>
  <si>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</si>
  <si>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</si>
  <si>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</si>
  <si>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</si>
  <si>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</si>
  <si>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</si>
  <si>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</si>
  <si>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</si>
  <si>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</si>
  <si>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</si>
  <si>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</si>
  <si>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</si>
  <si>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</si>
  <si>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</si>
  <si>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</si>
  <si>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</si>
  <si>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</si>
  <si>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</si>
  <si>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</si>
  <si>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</si>
  <si>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</si>
  <si>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</si>
  <si>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</si>
  <si>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</si>
  <si>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</si>
  <si>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</si>
  <si>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</si>
  <si>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</si>
  <si>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</si>
  <si>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</si>
  <si>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</si>
  <si>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</si>
  <si>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</si>
  <si>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</si>
  <si>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01-10-2024(ل.ل.)</t>
  </si>
  <si>
    <t>معدل الأسعار في تشرين الأول 2023 (ل.ل.)</t>
  </si>
  <si>
    <t>معدل أسعار المحلات والملاحم في 01-10-2024 (ل.ل.)</t>
  </si>
  <si>
    <t>المعدل العام للأسعار في 01-10-2024  (ل.ل.)</t>
  </si>
  <si>
    <t>المجموع</t>
  </si>
  <si>
    <t>1$=89700 LBP</t>
  </si>
  <si>
    <t xml:space="preserve"> التاريخ 07 تشرين الأول 2024 </t>
  </si>
  <si>
    <t xml:space="preserve"> التاريخ 7 تشرين الأول 2024</t>
  </si>
  <si>
    <t>معدل أسعار  السوبرماركات في 07-10-2024(ل.ل.)</t>
  </si>
  <si>
    <t>معدل أسعار المحلات والملاحم في 07-10-2024 (ل.ل.)</t>
  </si>
  <si>
    <t>المعدل العام للأسعار في 07-10-2024 (ل.ل.)</t>
  </si>
  <si>
    <t xml:space="preserve"> التاريخ 7تشرين الأول 2024</t>
  </si>
  <si>
    <t>المعدل العام للأسعار في 07-10-2024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</si>
</sst>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0" t="s">
        <v>202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225</v>
      </c>
      <c r="B10" s="2"/>
      <c r="C10" s="2"/>
      <c r="D10" s="2"/>
      <c r="E10" s="2"/>
    </row>
    <row r="11" spans="1:9" s="125" customFormat="1" ht="18.75" thickBot="1">
      <c r="A11" s="2"/>
      <c r="B11" s="2"/>
      <c r="C11" s="2"/>
      <c r="D11" s="2"/>
      <c r="E11" s="2"/>
    </row>
    <row r="12" spans="1:9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219</v>
      </c>
      <c r="F12" s="213" t="s">
        <v>226</v>
      </c>
      <c r="G12" s="213" t="s">
        <v>197</v>
      </c>
      <c r="H12" s="213" t="s">
        <v>218</v>
      </c>
      <c r="I12" s="213" t="s">
        <v>187</v>
      </c>
    </row>
    <row r="13" spans="1:9" ht="38.25" customHeight="1" thickBot="1">
      <c r="A13" s="212"/>
      <c r="B13" s="218"/>
      <c r="C13" s="216"/>
      <c r="D13" s="214"/>
      <c r="E13" s="214"/>
      <c r="F13" s="214"/>
      <c r="G13" s="214"/>
      <c r="H13" s="214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6">
        <v>81018.133333333331</v>
      </c>
      <c r="F15" s="175">
        <v>64665.333333333336</v>
      </c>
      <c r="G15" s="45">
        <f t="shared" ref="G15:G30" si="0">(F15-E15)/E15</f>
        <v>-0.2018412338966091</v>
      </c>
      <c r="H15" s="175">
        <v>70998.666666666672</v>
      </c>
      <c r="I15" s="45">
        <f t="shared" ref="I15:I30" si="1">(F15-H15)/H15</f>
        <v>-8.9203553118368445E-2</v>
      </c>
    </row>
    <row r="16" spans="1:9" ht="16.5">
      <c r="A16" s="37"/>
      <c r="B16" s="92" t="s">
        <v>5</v>
      </c>
      <c r="C16" s="149" t="s">
        <v>85</v>
      </c>
      <c r="D16" s="145" t="s">
        <v>161</v>
      </c>
      <c r="E16" s="169">
        <v>53317.256249999999</v>
      </c>
      <c r="F16" s="169">
        <v>90554.222222222219</v>
      </c>
      <c r="G16" s="48">
        <f>(F16-E16)/E16</f>
        <v>0.69840364248342623</v>
      </c>
      <c r="H16" s="169">
        <v>93555.333333333328</v>
      </c>
      <c r="I16" s="44">
        <f t="shared" si="1"/>
        <v>-3.2078460993969091E-2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9">
        <v>48403.541666666672</v>
      </c>
      <c r="F17" s="169">
        <v>114374.75</v>
      </c>
      <c r="G17" s="48">
        <f t="shared" si="0"/>
        <v>1.3629417613208397</v>
      </c>
      <c r="H17" s="169">
        <v>92857.142857142855</v>
      </c>
      <c r="I17" s="44">
        <f t="shared" si="1"/>
        <v>0.23172807692307695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9">
        <v>65382.7</v>
      </c>
      <c r="F18" s="169">
        <v>49443.111111111109</v>
      </c>
      <c r="G18" s="48">
        <f t="shared" si="0"/>
        <v>-0.24378908929868129</v>
      </c>
      <c r="H18" s="169">
        <v>50554.222222222219</v>
      </c>
      <c r="I18" s="44">
        <f t="shared" si="1"/>
        <v>-2.1978601633449644E-2</v>
      </c>
    </row>
    <row r="19" spans="1:9" ht="16.5">
      <c r="A19" s="37"/>
      <c r="B19" s="92" t="s">
        <v>8</v>
      </c>
      <c r="C19" s="149" t="s">
        <v>89</v>
      </c>
      <c r="D19" s="145" t="s">
        <v>161</v>
      </c>
      <c r="E19" s="169">
        <v>101130.37738095238</v>
      </c>
      <c r="F19" s="169">
        <v>137142.57142857142</v>
      </c>
      <c r="G19" s="48">
        <f t="shared" si="0"/>
        <v>0.35609670388120029</v>
      </c>
      <c r="H19" s="169">
        <v>156873.5</v>
      </c>
      <c r="I19" s="44">
        <f t="shared" si="1"/>
        <v>-0.12577604612269491</v>
      </c>
    </row>
    <row r="20" spans="1:9" ht="16.5">
      <c r="A20" s="37"/>
      <c r="B20" s="92" t="s">
        <v>9</v>
      </c>
      <c r="C20" s="149" t="s">
        <v>88</v>
      </c>
      <c r="D20" s="11" t="s">
        <v>161</v>
      </c>
      <c r="E20" s="169">
        <v>56353.51666666667</v>
      </c>
      <c r="F20" s="169">
        <v>117554.22222222222</v>
      </c>
      <c r="G20" s="48">
        <f t="shared" si="0"/>
        <v>1.0860139557493846</v>
      </c>
      <c r="H20" s="169">
        <v>115443.11111111111</v>
      </c>
      <c r="I20" s="44">
        <f t="shared" si="1"/>
        <v>1.8287025451689514E-2</v>
      </c>
    </row>
    <row r="21" spans="1:9" ht="16.5">
      <c r="A21" s="37"/>
      <c r="B21" s="92" t="s">
        <v>10</v>
      </c>
      <c r="C21" s="15" t="s">
        <v>90</v>
      </c>
      <c r="D21" s="145" t="s">
        <v>161</v>
      </c>
      <c r="E21" s="169">
        <v>101478.92499999999</v>
      </c>
      <c r="F21" s="169">
        <v>94220.888888888891</v>
      </c>
      <c r="G21" s="48">
        <f t="shared" si="0"/>
        <v>-7.1522595564656385E-2</v>
      </c>
      <c r="H21" s="169">
        <v>94999.777777777781</v>
      </c>
      <c r="I21" s="44">
        <f t="shared" si="1"/>
        <v>-8.1988495879522696E-3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9">
        <v>25637.368750000001</v>
      </c>
      <c r="F22" s="169">
        <v>36220.888888888891</v>
      </c>
      <c r="G22" s="48">
        <f t="shared" si="0"/>
        <v>0.41281616074149141</v>
      </c>
      <c r="H22" s="169">
        <v>38554.222222222219</v>
      </c>
      <c r="I22" s="44">
        <f t="shared" si="1"/>
        <v>-6.0520824927663086E-2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9">
        <v>27872.111111111113</v>
      </c>
      <c r="F23" s="169">
        <v>43443.111111111109</v>
      </c>
      <c r="G23" s="48">
        <f t="shared" si="0"/>
        <v>0.55865879473308622</v>
      </c>
      <c r="H23" s="169">
        <v>45443.111111111109</v>
      </c>
      <c r="I23" s="44">
        <f t="shared" si="1"/>
        <v>-4.4011071229473724E-2</v>
      </c>
    </row>
    <row r="24" spans="1:9" ht="16.5">
      <c r="A24" s="37"/>
      <c r="B24" s="92" t="s">
        <v>13</v>
      </c>
      <c r="C24" s="15" t="s">
        <v>93</v>
      </c>
      <c r="D24" s="147" t="s">
        <v>81</v>
      </c>
      <c r="E24" s="169">
        <v>27060.991666666665</v>
      </c>
      <c r="F24" s="169">
        <v>42998.666666666664</v>
      </c>
      <c r="G24" s="48">
        <f t="shared" si="0"/>
        <v>0.58895384161519093</v>
      </c>
      <c r="H24" s="169">
        <v>44109.777777777781</v>
      </c>
      <c r="I24" s="44">
        <f t="shared" si="1"/>
        <v>-2.5189678277429167E-2</v>
      </c>
    </row>
    <row r="25" spans="1:9" ht="16.5">
      <c r="A25" s="37"/>
      <c r="B25" s="92" t="s">
        <v>14</v>
      </c>
      <c r="C25" s="15" t="s">
        <v>94</v>
      </c>
      <c r="D25" s="147" t="s">
        <v>81</v>
      </c>
      <c r="E25" s="169">
        <v>32793.616666666669</v>
      </c>
      <c r="F25" s="169">
        <v>41776.444444444445</v>
      </c>
      <c r="G25" s="48">
        <f>(F25-E25)/E25</f>
        <v>0.27392000916167453</v>
      </c>
      <c r="H25" s="169">
        <v>42665.333333333336</v>
      </c>
      <c r="I25" s="44">
        <f t="shared" si="1"/>
        <v>-2.0833984395345725E-2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9">
        <v>55715.863194444442</v>
      </c>
      <c r="F26" s="169">
        <v>83887.555555555562</v>
      </c>
      <c r="G26" s="48">
        <f>(F26-E26)/E26</f>
        <v>0.50563144400713844</v>
      </c>
      <c r="H26" s="169">
        <v>84443.111111111109</v>
      </c>
      <c r="I26" s="44">
        <f t="shared" si="1"/>
        <v>-6.579051248177507E-3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9">
        <v>27053.336111111108</v>
      </c>
      <c r="F27" s="169">
        <v>42443.111111111109</v>
      </c>
      <c r="G27" s="48">
        <f t="shared" si="0"/>
        <v>0.56886791842575191</v>
      </c>
      <c r="H27" s="169">
        <v>42665.333333333336</v>
      </c>
      <c r="I27" s="44">
        <f t="shared" si="1"/>
        <v>-5.2084960988365162E-3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9">
        <v>49806.708333333328</v>
      </c>
      <c r="F28" s="169">
        <v>76124.75</v>
      </c>
      <c r="G28" s="48">
        <f t="shared" si="0"/>
        <v>0.52840355340353262</v>
      </c>
      <c r="H28" s="169">
        <v>75499.75</v>
      </c>
      <c r="I28" s="44">
        <f t="shared" si="1"/>
        <v>8.2781731065334659E-3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9">
        <v>81428.405952380941</v>
      </c>
      <c r="F29" s="169">
        <v>126782.83333333333</v>
      </c>
      <c r="G29" s="48">
        <f t="shared" si="0"/>
        <v>0.55698532779182131</v>
      </c>
      <c r="H29" s="169">
        <v>127866.16666666667</v>
      </c>
      <c r="I29" s="44">
        <f t="shared" si="1"/>
        <v>-8.4724001788328909E-3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2">
        <v>53042.775000000001</v>
      </c>
      <c r="F30" s="172">
        <v>81443.111111111109</v>
      </c>
      <c r="G30" s="51">
        <f t="shared" si="0"/>
        <v>0.53542327133358136</v>
      </c>
      <c r="H30" s="172">
        <v>82887.555555555562</v>
      </c>
      <c r="I30" s="56">
        <f t="shared" si="1"/>
        <v>-1.7426553778345056E-2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0"/>
      <c r="F31" s="189"/>
      <c r="G31" s="52"/>
      <c r="H31" s="189"/>
      <c r="I31" s="53"/>
    </row>
    <row r="32" spans="1:9" ht="16.5">
      <c r="A32" s="33"/>
      <c r="B32" s="39" t="s">
        <v>26</v>
      </c>
      <c r="C32" s="151" t="s">
        <v>100</v>
      </c>
      <c r="D32" s="20" t="s">
        <v>161</v>
      </c>
      <c r="E32" s="175">
        <v>92575.917725752515</v>
      </c>
      <c r="F32" s="175">
        <v>160554.22222222222</v>
      </c>
      <c r="G32" s="45">
        <f>(F32-E32)/E32</f>
        <v>0.73429792721957199</v>
      </c>
      <c r="H32" s="175">
        <v>139998.66666666666</v>
      </c>
      <c r="I32" s="44">
        <f>(F32-H32)/H32</f>
        <v>0.14682679517582714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91297.116109253067</v>
      </c>
      <c r="F33" s="169">
        <v>159443.11111111112</v>
      </c>
      <c r="G33" s="48">
        <f>(F33-E33)/E33</f>
        <v>0.74642001747688702</v>
      </c>
      <c r="H33" s="169">
        <v>133124.75</v>
      </c>
      <c r="I33" s="44">
        <f>(F33-H33)/H33</f>
        <v>0.19769698054727708</v>
      </c>
    </row>
    <row r="34" spans="1:9" ht="16.5">
      <c r="A34" s="37"/>
      <c r="B34" s="164" t="s">
        <v>28</v>
      </c>
      <c r="C34" s="149" t="s">
        <v>102</v>
      </c>
      <c r="D34" s="145" t="s">
        <v>161</v>
      </c>
      <c r="E34" s="169">
        <v>117296.55974976112</v>
      </c>
      <c r="F34" s="169">
        <v>103998.33333333333</v>
      </c>
      <c r="G34" s="48">
        <f>(F34-E34)/E34</f>
        <v>-0.11337268923144926</v>
      </c>
      <c r="H34" s="169">
        <v>102000</v>
      </c>
      <c r="I34" s="44">
        <f>(F34-H34)/H34</f>
        <v>1.959150326797381E-2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78151.574999999997</v>
      </c>
      <c r="F35" s="169">
        <v>106666.66666666667</v>
      </c>
      <c r="G35" s="48">
        <f>(F35-E35)/E35</f>
        <v>0.36486905947406273</v>
      </c>
      <c r="H35" s="169">
        <v>116666.66666666667</v>
      </c>
      <c r="I35" s="44">
        <f>(F35-H35)/H35</f>
        <v>-8.5714285714285715E-2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74317.397212932003</v>
      </c>
      <c r="F36" s="169">
        <v>146109.77777777778</v>
      </c>
      <c r="G36" s="51">
        <f>(F36-E36)/E36</f>
        <v>0.96602388212208745</v>
      </c>
      <c r="H36" s="169">
        <v>131874.75</v>
      </c>
      <c r="I36" s="56">
        <f>(F36-H36)/H36</f>
        <v>0.10794354323157224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89"/>
      <c r="G37" s="52"/>
      <c r="H37" s="189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9">
        <v>1489639.2083333335</v>
      </c>
      <c r="F38" s="169">
        <v>1980426.5</v>
      </c>
      <c r="G38" s="45">
        <f t="shared" ref="G38:G43" si="2">(F38-E38)/E38</f>
        <v>0.32946722194280753</v>
      </c>
      <c r="H38" s="169">
        <v>1949480</v>
      </c>
      <c r="I38" s="44">
        <f t="shared" ref="I38:I43" si="3">(F38-H38)/H38</f>
        <v>1.5874233128834354E-2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9">
        <v>938522.62673572183</v>
      </c>
      <c r="F39" s="169">
        <v>981417.66666666663</v>
      </c>
      <c r="G39" s="48">
        <f t="shared" si="2"/>
        <v>4.5704854319962594E-2</v>
      </c>
      <c r="H39" s="169">
        <v>969457.66666666663</v>
      </c>
      <c r="I39" s="44">
        <f t="shared" si="3"/>
        <v>1.2336794489565128E-2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7">
        <v>571226.18970502005</v>
      </c>
      <c r="F40" s="169">
        <v>620126</v>
      </c>
      <c r="G40" s="48">
        <f t="shared" si="2"/>
        <v>8.5604986564484564E-2</v>
      </c>
      <c r="H40" s="169">
        <v>612800.5</v>
      </c>
      <c r="I40" s="44">
        <f t="shared" si="3"/>
        <v>1.1954135154915833E-2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0">
        <v>270073.375</v>
      </c>
      <c r="F41" s="169">
        <v>284887.2</v>
      </c>
      <c r="G41" s="48">
        <f t="shared" si="2"/>
        <v>5.4851112220891868E-2</v>
      </c>
      <c r="H41" s="169">
        <v>288475.2</v>
      </c>
      <c r="I41" s="44">
        <f t="shared" si="3"/>
        <v>-1.2437810945273631E-2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0">
        <v>192356.75</v>
      </c>
      <c r="F42" s="169">
        <v>183884.99999999997</v>
      </c>
      <c r="G42" s="48">
        <f t="shared" si="2"/>
        <v>-4.4041864920258994E-2</v>
      </c>
      <c r="H42" s="169">
        <v>210795</v>
      </c>
      <c r="I42" s="44">
        <f t="shared" si="3"/>
        <v>-0.12765957446808524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3">
        <v>688804.5</v>
      </c>
      <c r="F43" s="169">
        <v>912249</v>
      </c>
      <c r="G43" s="51">
        <f t="shared" si="2"/>
        <v>0.32439465770040699</v>
      </c>
      <c r="H43" s="169">
        <v>912249</v>
      </c>
      <c r="I43" s="59">
        <f t="shared" si="3"/>
        <v>0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0"/>
      <c r="F44" s="189"/>
      <c r="G44" s="6"/>
      <c r="H44" s="18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7">
        <v>484247.50434581924</v>
      </c>
      <c r="F45" s="169">
        <v>486430.28571428574</v>
      </c>
      <c r="G45" s="45">
        <f t="shared" ref="G45:G50" si="4">(F45-E45)/E45</f>
        <v>4.5075738106596331E-3</v>
      </c>
      <c r="H45" s="169">
        <v>481432.71428571426</v>
      </c>
      <c r="I45" s="44">
        <f t="shared" ref="I45:I50" si="5">(F45-H45)/H45</f>
        <v>1.0380622837370346E-2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0">
        <v>311887.87203916843</v>
      </c>
      <c r="F46" s="169">
        <v>313501.5</v>
      </c>
      <c r="G46" s="48">
        <f t="shared" si="4"/>
        <v>5.173743853140015E-3</v>
      </c>
      <c r="H46" s="169">
        <v>313053</v>
      </c>
      <c r="I46" s="84">
        <f t="shared" si="5"/>
        <v>1.4326647564469914E-3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0">
        <v>978773.21867206553</v>
      </c>
      <c r="F47" s="169">
        <v>996823.28571428568</v>
      </c>
      <c r="G47" s="48">
        <f t="shared" si="4"/>
        <v>1.8441521179655165E-2</v>
      </c>
      <c r="H47" s="169">
        <v>990175.875</v>
      </c>
      <c r="I47" s="84">
        <f t="shared" si="5"/>
        <v>6.7133636378342194E-3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0">
        <v>1317663.2272916667</v>
      </c>
      <c r="F48" s="169">
        <v>1287835.7142857143</v>
      </c>
      <c r="G48" s="48">
        <f t="shared" si="4"/>
        <v>-2.2636674066756807E-2</v>
      </c>
      <c r="H48" s="169">
        <v>1287835.7142857143</v>
      </c>
      <c r="I48" s="84">
        <f t="shared" si="5"/>
        <v>0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0">
        <v>140789.68848248039</v>
      </c>
      <c r="F49" s="169">
        <v>142847.25</v>
      </c>
      <c r="G49" s="48">
        <f t="shared" si="4"/>
        <v>1.4614433341655228E-2</v>
      </c>
      <c r="H49" s="169">
        <v>137689.5</v>
      </c>
      <c r="I49" s="44">
        <f t="shared" si="5"/>
        <v>3.7459283387622153E-2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3">
        <v>1782963.5</v>
      </c>
      <c r="F50" s="169">
        <v>1759465.5</v>
      </c>
      <c r="G50" s="56">
        <f t="shared" si="4"/>
        <v>-1.317918173871759E-2</v>
      </c>
      <c r="H50" s="169">
        <v>1759465.5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0"/>
      <c r="F51" s="189"/>
      <c r="G51" s="52"/>
      <c r="H51" s="189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7">
        <v>147161.53852420856</v>
      </c>
      <c r="F52" s="166">
        <v>162805.5</v>
      </c>
      <c r="G52" s="168">
        <f t="shared" ref="G52:G60" si="6">(F52-E52)/E52</f>
        <v>0.10630468825397578</v>
      </c>
      <c r="H52" s="166">
        <v>157872</v>
      </c>
      <c r="I52" s="116">
        <f t="shared" ref="I52:I60" si="7">(F52-H52)/H52</f>
        <v>3.125E-2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0">
        <v>182488.21409898295</v>
      </c>
      <c r="F53" s="169">
        <v>187772</v>
      </c>
      <c r="G53" s="171">
        <f t="shared" si="6"/>
        <v>2.8954121377674759E-2</v>
      </c>
      <c r="H53" s="169">
        <v>187772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0">
        <v>125174.1299347193</v>
      </c>
      <c r="F54" s="169">
        <v>140649.60000000001</v>
      </c>
      <c r="G54" s="171">
        <f t="shared" si="6"/>
        <v>0.12363153691063371</v>
      </c>
      <c r="H54" s="169">
        <v>140649.60000000001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0">
        <v>181958.41116695627</v>
      </c>
      <c r="F55" s="169">
        <v>198237</v>
      </c>
      <c r="G55" s="171">
        <f t="shared" si="6"/>
        <v>8.9463239037118655E-2</v>
      </c>
      <c r="H55" s="169">
        <v>198237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0">
        <v>95942.247302720221</v>
      </c>
      <c r="F56" s="169">
        <v>110715.42857142857</v>
      </c>
      <c r="G56" s="176">
        <f t="shared" si="6"/>
        <v>0.15397993776501298</v>
      </c>
      <c r="H56" s="169">
        <v>110971.71428571429</v>
      </c>
      <c r="I56" s="85">
        <f t="shared" si="7"/>
        <v>-2.3094688221709943E-3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3">
        <v>121805.18002793296</v>
      </c>
      <c r="F57" s="172">
        <v>148005</v>
      </c>
      <c r="G57" s="174">
        <f t="shared" si="6"/>
        <v>0.21509610647148805</v>
      </c>
      <c r="H57" s="172">
        <v>148005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7">
        <v>208763.40625</v>
      </c>
      <c r="F58" s="175">
        <v>184602.6</v>
      </c>
      <c r="G58" s="44">
        <f t="shared" si="6"/>
        <v>-0.11573295667089641</v>
      </c>
      <c r="H58" s="175">
        <v>182270.4</v>
      </c>
      <c r="I58" s="44">
        <f t="shared" si="7"/>
        <v>1.2795275590551245E-2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0">
        <v>193150.02777777778</v>
      </c>
      <c r="F59" s="169">
        <v>185550.85714285713</v>
      </c>
      <c r="G59" s="48">
        <f t="shared" si="6"/>
        <v>-3.9343357711879905E-2</v>
      </c>
      <c r="H59" s="169">
        <v>184910.14285714287</v>
      </c>
      <c r="I59" s="44">
        <f t="shared" si="7"/>
        <v>3.46500346500333E-3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3">
        <v>1102712.8333333333</v>
      </c>
      <c r="F60" s="169">
        <v>908661</v>
      </c>
      <c r="G60" s="51">
        <f t="shared" si="6"/>
        <v>-0.17597676155336295</v>
      </c>
      <c r="H60" s="169">
        <v>908661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0"/>
      <c r="F61" s="189"/>
      <c r="G61" s="52"/>
      <c r="H61" s="189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7">
        <v>391375.61234980804</v>
      </c>
      <c r="F62" s="169">
        <v>448275.75</v>
      </c>
      <c r="G62" s="45">
        <f t="shared" ref="G62:G67" si="8">(F62-E62)/E62</f>
        <v>0.14538498530494823</v>
      </c>
      <c r="H62" s="169">
        <v>448275.75</v>
      </c>
      <c r="I62" s="44">
        <f t="shared" ref="I62:I67" si="9">(F62-H62)/H62</f>
        <v>0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0">
        <v>2422765.8950186218</v>
      </c>
      <c r="F63" s="169">
        <v>2948140</v>
      </c>
      <c r="G63" s="48">
        <f t="shared" si="8"/>
        <v>0.21684889409314559</v>
      </c>
      <c r="H63" s="169">
        <v>2948140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0">
        <v>970645.78057107388</v>
      </c>
      <c r="F64" s="169">
        <v>854328.42857142852</v>
      </c>
      <c r="G64" s="48">
        <f t="shared" si="8"/>
        <v>-0.11983501533505941</v>
      </c>
      <c r="H64" s="169">
        <v>836388.42857142852</v>
      </c>
      <c r="I64" s="84">
        <f t="shared" si="9"/>
        <v>2.1449364179561822E-2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0">
        <v>582553.7770238095</v>
      </c>
      <c r="F65" s="169">
        <v>600840.5</v>
      </c>
      <c r="G65" s="48">
        <f t="shared" si="8"/>
        <v>3.1390617823499424E-2</v>
      </c>
      <c r="H65" s="169">
        <v>600840.5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0">
        <v>289507.5571073867</v>
      </c>
      <c r="F66" s="169">
        <v>287808.85714285716</v>
      </c>
      <c r="G66" s="48">
        <f t="shared" si="8"/>
        <v>-5.8675496470699962E-3</v>
      </c>
      <c r="H66" s="169">
        <v>287808.85714285716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3">
        <v>222337.68680323299</v>
      </c>
      <c r="F67" s="169">
        <v>210047.5</v>
      </c>
      <c r="G67" s="51">
        <f t="shared" si="8"/>
        <v>-5.5277119142242891E-2</v>
      </c>
      <c r="H67" s="169">
        <v>216433.28571428571</v>
      </c>
      <c r="I67" s="85">
        <f t="shared" si="9"/>
        <v>-2.9504637852772825E-2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0"/>
      <c r="F68" s="189"/>
      <c r="G68" s="60"/>
      <c r="H68" s="189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7">
        <v>297025.11427913036</v>
      </c>
      <c r="F69" s="175">
        <v>310233.85714285716</v>
      </c>
      <c r="G69" s="45">
        <f>(F69-E69)/E69</f>
        <v>4.4470121308711426E-2</v>
      </c>
      <c r="H69" s="175">
        <v>310233.85714285716</v>
      </c>
      <c r="I69" s="44">
        <f>(F69-H69)/H69</f>
        <v>0</v>
      </c>
    </row>
    <row r="70" spans="1:9" ht="16.5">
      <c r="A70" s="37"/>
      <c r="B70" s="34" t="s">
        <v>67</v>
      </c>
      <c r="C70" s="149" t="s">
        <v>139</v>
      </c>
      <c r="D70" s="13" t="s">
        <v>135</v>
      </c>
      <c r="E70" s="170">
        <v>202023.78212290502</v>
      </c>
      <c r="F70" s="169">
        <v>205541.14285714287</v>
      </c>
      <c r="G70" s="48">
        <f>(F70-E70)/E70</f>
        <v>1.7410627091903465E-2</v>
      </c>
      <c r="H70" s="169">
        <v>205541.14285714287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0">
        <v>79870.115343354322</v>
      </c>
      <c r="F71" s="169">
        <v>98926.28571428571</v>
      </c>
      <c r="G71" s="48">
        <f>(F71-E71)/E71</f>
        <v>0.23858949356728301</v>
      </c>
      <c r="H71" s="169">
        <v>97623.5</v>
      </c>
      <c r="I71" s="44">
        <f>(F71-H71)/H71</f>
        <v>1.3345001093852506E-2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0">
        <v>139840.83798882682</v>
      </c>
      <c r="F72" s="169">
        <v>148005</v>
      </c>
      <c r="G72" s="48">
        <f>(F72-E72)/E72</f>
        <v>5.8381815559668523E-2</v>
      </c>
      <c r="H72" s="169">
        <v>148005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3">
        <v>105036.36669562726</v>
      </c>
      <c r="F73" s="178">
        <v>133653</v>
      </c>
      <c r="G73" s="48">
        <f>(F73-E73)/E73</f>
        <v>0.27244500361762863</v>
      </c>
      <c r="H73" s="178">
        <v>129616.5</v>
      </c>
      <c r="I73" s="59">
        <f>(F73-H73)/H73</f>
        <v>3.1141868512110725E-2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0"/>
      <c r="F74" s="144"/>
      <c r="G74" s="52"/>
      <c r="H74" s="144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7">
        <v>71611.89285714287</v>
      </c>
      <c r="F75" s="166">
        <v>69517.5</v>
      </c>
      <c r="G75" s="44">
        <f t="shared" ref="G75:G81" si="10">(F75-E75)/E75</f>
        <v>-2.9246439014270046E-2</v>
      </c>
      <c r="H75" s="166">
        <v>69581.571428571435</v>
      </c>
      <c r="I75" s="45">
        <f t="shared" ref="I75:I81" si="11">(F75-H75)/H75</f>
        <v>-9.2081031307559603E-4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0">
        <v>102505.39031250001</v>
      </c>
      <c r="F76" s="169">
        <v>94969.875</v>
      </c>
      <c r="G76" s="48">
        <f t="shared" si="10"/>
        <v>-7.3513356610097114E-2</v>
      </c>
      <c r="H76" s="169">
        <v>96619.71428571429</v>
      </c>
      <c r="I76" s="44">
        <f t="shared" si="11"/>
        <v>-1.7075596816976169E-2</v>
      </c>
    </row>
    <row r="77" spans="1:9" ht="16.5">
      <c r="A77" s="37"/>
      <c r="B77" s="34" t="s">
        <v>75</v>
      </c>
      <c r="C77" s="149" t="s">
        <v>148</v>
      </c>
      <c r="D77" s="13" t="s">
        <v>145</v>
      </c>
      <c r="E77" s="170">
        <v>43395.892857142855</v>
      </c>
      <c r="F77" s="169">
        <v>50488.285714285717</v>
      </c>
      <c r="G77" s="48">
        <f t="shared" si="10"/>
        <v>0.16343465683470718</v>
      </c>
      <c r="H77" s="169">
        <v>50488.285714285717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0">
        <v>94297.025297897082</v>
      </c>
      <c r="F78" s="169">
        <v>97885.125</v>
      </c>
      <c r="G78" s="48">
        <f t="shared" si="10"/>
        <v>3.805103809762423E-2</v>
      </c>
      <c r="H78" s="169">
        <v>93063.75</v>
      </c>
      <c r="I78" s="44">
        <f t="shared" si="11"/>
        <v>5.1807228915662654E-2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9">
        <v>131449.21643403039</v>
      </c>
      <c r="F79" s="169">
        <v>145314</v>
      </c>
      <c r="G79" s="48">
        <f t="shared" si="10"/>
        <v>0.10547635004677147</v>
      </c>
      <c r="H79" s="169">
        <v>145314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9">
        <v>578403.75</v>
      </c>
      <c r="F80" s="169">
        <v>523848</v>
      </c>
      <c r="G80" s="48">
        <f t="shared" si="10"/>
        <v>-9.4321224577122817E-2</v>
      </c>
      <c r="H80" s="169">
        <v>530127</v>
      </c>
      <c r="I80" s="44">
        <f t="shared" si="11"/>
        <v>-1.1844331641285956E-2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3">
        <v>161191.95139353402</v>
      </c>
      <c r="F81" s="172">
        <v>248020.5</v>
      </c>
      <c r="G81" s="51">
        <f t="shared" si="10"/>
        <v>0.538665534202032</v>
      </c>
      <c r="H81" s="172">
        <v>247908.375</v>
      </c>
      <c r="I81" s="56">
        <f t="shared" si="11"/>
        <v>4.5228403437358661E-4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8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203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225</v>
      </c>
      <c r="B10" s="2"/>
      <c r="C10" s="2"/>
      <c r="D10" s="2"/>
    </row>
    <row r="11" spans="1:9" s="125" customFormat="1" ht="18.75" thickBot="1">
      <c r="A11" s="2"/>
      <c r="B11" s="2"/>
      <c r="C11" s="2"/>
      <c r="D11" s="2"/>
    </row>
    <row r="12" spans="1:9" ht="30.75" customHeight="1">
      <c r="A12" s="211" t="s">
        <v>3</v>
      </c>
      <c r="B12" s="217"/>
      <c r="C12" s="219" t="s">
        <v>0</v>
      </c>
      <c r="D12" s="213" t="s">
        <v>23</v>
      </c>
      <c r="E12" s="213" t="s">
        <v>219</v>
      </c>
      <c r="F12" s="221" t="s">
        <v>227</v>
      </c>
      <c r="G12" s="213" t="s">
        <v>197</v>
      </c>
      <c r="H12" s="221" t="s">
        <v>220</v>
      </c>
      <c r="I12" s="213" t="s">
        <v>187</v>
      </c>
    </row>
    <row r="13" spans="1:9" ht="30.75" customHeight="1" thickBot="1">
      <c r="A13" s="212"/>
      <c r="B13" s="218"/>
      <c r="C13" s="220"/>
      <c r="D13" s="214"/>
      <c r="E13" s="214"/>
      <c r="F13" s="222"/>
      <c r="G13" s="214"/>
      <c r="H13" s="222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6">
        <v>81018.133333333331</v>
      </c>
      <c r="F15" s="175">
        <v>60000</v>
      </c>
      <c r="G15" s="44">
        <f>(F15-E15)/E15</f>
        <v>-0.25942505052366877</v>
      </c>
      <c r="H15" s="175">
        <v>68125</v>
      </c>
      <c r="I15" s="118">
        <f>(F15-H15)/H15</f>
        <v>-0.11926605504587157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9">
        <v>53317.256249999999</v>
      </c>
      <c r="F16" s="169">
        <v>76250</v>
      </c>
      <c r="G16" s="48">
        <f t="shared" ref="G16:G39" si="0">(F16-E16)/E16</f>
        <v>0.43011860254905748</v>
      </c>
      <c r="H16" s="169">
        <v>86250</v>
      </c>
      <c r="I16" s="48">
        <f>(F16-H16)/H16</f>
        <v>-0.11594202898550725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9">
        <v>48403.541666666672</v>
      </c>
      <c r="F17" s="169">
        <v>80000</v>
      </c>
      <c r="G17" s="48">
        <f t="shared" si="0"/>
        <v>0.65277162053396554</v>
      </c>
      <c r="H17" s="169">
        <v>69375</v>
      </c>
      <c r="I17" s="48">
        <f t="shared" ref="I17:I29" si="1">(F17-H17)/H17</f>
        <v>0.15315315315315314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9">
        <v>65382.7</v>
      </c>
      <c r="F18" s="169">
        <v>33125</v>
      </c>
      <c r="G18" s="48">
        <f t="shared" si="0"/>
        <v>-0.49336751158945713</v>
      </c>
      <c r="H18" s="169">
        <v>42500</v>
      </c>
      <c r="I18" s="48">
        <f t="shared" si="1"/>
        <v>-0.22058823529411764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9">
        <v>101130.37738095238</v>
      </c>
      <c r="F19" s="169">
        <v>125000</v>
      </c>
      <c r="G19" s="48">
        <f t="shared" si="0"/>
        <v>0.23602821661717036</v>
      </c>
      <c r="H19" s="169">
        <v>123125</v>
      </c>
      <c r="I19" s="48">
        <f t="shared" si="1"/>
        <v>1.5228426395939087E-2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9">
        <v>56353.51666666667</v>
      </c>
      <c r="F20" s="169">
        <v>86250</v>
      </c>
      <c r="G20" s="48">
        <f t="shared" si="0"/>
        <v>0.53051672906541458</v>
      </c>
      <c r="H20" s="169">
        <v>77500</v>
      </c>
      <c r="I20" s="48">
        <f t="shared" si="1"/>
        <v>0.11290322580645161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9">
        <v>101478.92499999999</v>
      </c>
      <c r="F21" s="169">
        <v>73125</v>
      </c>
      <c r="G21" s="48">
        <f t="shared" si="0"/>
        <v>-0.27940702958767044</v>
      </c>
      <c r="H21" s="169">
        <v>59375</v>
      </c>
      <c r="I21" s="48">
        <f t="shared" si="1"/>
        <v>0.23157894736842105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9">
        <v>25637.368750000001</v>
      </c>
      <c r="F22" s="169">
        <v>23750</v>
      </c>
      <c r="G22" s="48">
        <f t="shared" si="0"/>
        <v>-7.3617880540100336E-2</v>
      </c>
      <c r="H22" s="169">
        <v>20625</v>
      </c>
      <c r="I22" s="48">
        <f t="shared" si="1"/>
        <v>0.15151515151515152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9">
        <v>27872.111111111113</v>
      </c>
      <c r="F23" s="169">
        <v>25000</v>
      </c>
      <c r="G23" s="48">
        <f t="shared" si="0"/>
        <v>-0.10304605559519878</v>
      </c>
      <c r="H23" s="169">
        <v>23125</v>
      </c>
      <c r="I23" s="48">
        <f t="shared" si="1"/>
        <v>8.1081081081081086E-2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9">
        <v>27060.991666666665</v>
      </c>
      <c r="F24" s="169">
        <v>26250</v>
      </c>
      <c r="G24" s="48">
        <f t="shared" si="0"/>
        <v>-2.996902983661285E-2</v>
      </c>
      <c r="H24" s="169">
        <v>27500</v>
      </c>
      <c r="I24" s="48">
        <f t="shared" si="1"/>
        <v>-4.5454545454545456E-2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9">
        <v>32793.616666666669</v>
      </c>
      <c r="F25" s="169">
        <v>26250</v>
      </c>
      <c r="G25" s="48">
        <f t="shared" si="0"/>
        <v>-0.1995393412437482</v>
      </c>
      <c r="H25" s="169">
        <v>27500</v>
      </c>
      <c r="I25" s="48">
        <f t="shared" si="1"/>
        <v>-4.5454545454545456E-2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9">
        <v>55715.863194444442</v>
      </c>
      <c r="F26" s="169">
        <v>53750</v>
      </c>
      <c r="G26" s="48">
        <f t="shared" si="0"/>
        <v>-3.5283724988406227E-2</v>
      </c>
      <c r="H26" s="169">
        <v>60625</v>
      </c>
      <c r="I26" s="48">
        <f t="shared" si="1"/>
        <v>-0.1134020618556701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9">
        <v>27053.336111111108</v>
      </c>
      <c r="F27" s="169">
        <v>26875</v>
      </c>
      <c r="G27" s="48">
        <f t="shared" si="0"/>
        <v>-6.5920192015750476E-3</v>
      </c>
      <c r="H27" s="169">
        <v>25625</v>
      </c>
      <c r="I27" s="48">
        <f t="shared" si="1"/>
        <v>4.878048780487805E-2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9">
        <v>49806.708333333328</v>
      </c>
      <c r="F28" s="169">
        <v>59375</v>
      </c>
      <c r="G28" s="48">
        <f t="shared" si="0"/>
        <v>0.19210849274821593</v>
      </c>
      <c r="H28" s="169">
        <v>65000</v>
      </c>
      <c r="I28" s="48">
        <f t="shared" si="1"/>
        <v>-8.6538461538461536E-2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9">
        <v>81428.405952380941</v>
      </c>
      <c r="F29" s="169">
        <v>78750</v>
      </c>
      <c r="G29" s="48">
        <f t="shared" si="0"/>
        <v>-3.2892771521860119E-2</v>
      </c>
      <c r="H29" s="169">
        <v>66250</v>
      </c>
      <c r="I29" s="48">
        <f t="shared" si="1"/>
        <v>0.18867924528301888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2">
        <v>53042.775000000001</v>
      </c>
      <c r="F30" s="172">
        <v>72500</v>
      </c>
      <c r="G30" s="51">
        <f t="shared" si="0"/>
        <v>0.36682140027553228</v>
      </c>
      <c r="H30" s="172">
        <v>63250</v>
      </c>
      <c r="I30" s="51">
        <f>(F30-H30)/H30</f>
        <v>0.14624505928853754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0"/>
      <c r="F31" s="189"/>
      <c r="G31" s="41"/>
      <c r="H31" s="18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5">
        <v>92575.917725752515</v>
      </c>
      <c r="F32" s="175">
        <v>128750</v>
      </c>
      <c r="G32" s="44">
        <f t="shared" si="0"/>
        <v>0.39075045824995019</v>
      </c>
      <c r="H32" s="175">
        <v>108750</v>
      </c>
      <c r="I32" s="45">
        <f>(F32-H32)/H32</f>
        <v>0.18390804597701149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91297.116109253067</v>
      </c>
      <c r="F33" s="169">
        <v>125000</v>
      </c>
      <c r="G33" s="48">
        <f t="shared" si="0"/>
        <v>0.36915606239320309</v>
      </c>
      <c r="H33" s="169">
        <v>106250</v>
      </c>
      <c r="I33" s="48">
        <f>(F33-H33)/H33</f>
        <v>0.17647058823529413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9">
        <v>117296.55974976112</v>
      </c>
      <c r="F34" s="169">
        <v>90625</v>
      </c>
      <c r="G34" s="48">
        <f>(F34-E34)/E34</f>
        <v>-0.22738569491434241</v>
      </c>
      <c r="H34" s="169">
        <v>73750</v>
      </c>
      <c r="I34" s="48">
        <f>(F34-H34)/H34</f>
        <v>0.2288135593220339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78151.574999999997</v>
      </c>
      <c r="F35" s="169">
        <v>72500</v>
      </c>
      <c r="G35" s="48">
        <f t="shared" si="0"/>
        <v>-7.231556113872302E-2</v>
      </c>
      <c r="H35" s="169">
        <v>65000</v>
      </c>
      <c r="I35" s="48">
        <f>(F35-H35)/H35</f>
        <v>0.11538461538461539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74317.397212932003</v>
      </c>
      <c r="F36" s="169">
        <v>88125</v>
      </c>
      <c r="G36" s="55">
        <f t="shared" si="0"/>
        <v>0.18579233537346396</v>
      </c>
      <c r="H36" s="169">
        <v>64375</v>
      </c>
      <c r="I36" s="48">
        <f>(F36-H36)/H36</f>
        <v>0.36893203883495146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39"/>
      <c r="G37" s="6"/>
      <c r="H37" s="139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9">
        <v>1489639.2083333335</v>
      </c>
      <c r="F38" s="196">
        <v>1856712.5</v>
      </c>
      <c r="G38" s="168">
        <f t="shared" si="0"/>
        <v>0.24641758193070284</v>
      </c>
      <c r="H38" s="196">
        <v>1754137.5</v>
      </c>
      <c r="I38" s="168">
        <f>(F38-H38)/H38</f>
        <v>5.8476031667984978E-2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2">
        <v>938522.62673572183</v>
      </c>
      <c r="F39" s="142">
        <v>1068105.75</v>
      </c>
      <c r="G39" s="174">
        <f t="shared" si="0"/>
        <v>0.13807138962113422</v>
      </c>
      <c r="H39" s="142">
        <v>1046087.5</v>
      </c>
      <c r="I39" s="174">
        <f>(F39-H39)/H39</f>
        <v>2.1048191475378494E-2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8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204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225</v>
      </c>
      <c r="B10" s="2"/>
      <c r="C10" s="2"/>
      <c r="D10" s="2"/>
    </row>
    <row r="11" spans="1:9" s="125" customFormat="1" ht="18.75" thickBot="1">
      <c r="A11" s="2"/>
      <c r="B11" s="2"/>
      <c r="C11" s="2"/>
    </row>
    <row r="12" spans="1:9" ht="24.75" customHeight="1">
      <c r="A12" s="211" t="s">
        <v>3</v>
      </c>
      <c r="B12" s="217"/>
      <c r="C12" s="219" t="s">
        <v>0</v>
      </c>
      <c r="D12" s="213" t="s">
        <v>226</v>
      </c>
      <c r="E12" s="221" t="s">
        <v>227</v>
      </c>
      <c r="F12" s="228" t="s">
        <v>186</v>
      </c>
      <c r="G12" s="213" t="s">
        <v>219</v>
      </c>
      <c r="H12" s="230" t="s">
        <v>228</v>
      </c>
      <c r="I12" s="226" t="s">
        <v>196</v>
      </c>
    </row>
    <row r="13" spans="1:9" ht="39.75" customHeight="1" thickBot="1">
      <c r="A13" s="212"/>
      <c r="B13" s="218"/>
      <c r="C13" s="220"/>
      <c r="D13" s="214"/>
      <c r="E13" s="222"/>
      <c r="F13" s="229"/>
      <c r="G13" s="214"/>
      <c r="H13" s="231"/>
      <c r="I13" s="22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128"/>
      <c r="B15" s="165" t="s">
        <v>4</v>
      </c>
      <c r="C15" s="152" t="s">
        <v>163</v>
      </c>
      <c r="D15" s="197">
        <v>64665.333333333336</v>
      </c>
      <c r="E15" s="197">
        <v>60000</v>
      </c>
      <c r="F15" s="67">
        <f t="shared" ref="F15:F30" si="0">D15-E15</f>
        <v>4665.3333333333358</v>
      </c>
      <c r="G15" s="166">
        <v>81018.133333333331</v>
      </c>
      <c r="H15" s="131">
        <f>AVERAGE(D15:E15)</f>
        <v>62332.666666666672</v>
      </c>
      <c r="I15" s="69">
        <f t="shared" ref="I15:I30" si="1">(H15-G15)/G15</f>
        <v>-0.23063314221013889</v>
      </c>
    </row>
    <row r="16" spans="1:9" ht="16.5" customHeight="1">
      <c r="A16" s="129"/>
      <c r="B16" s="162" t="s">
        <v>5</v>
      </c>
      <c r="C16" s="149" t="s">
        <v>164</v>
      </c>
      <c r="D16" s="141">
        <v>90554.222222222219</v>
      </c>
      <c r="E16" s="141">
        <v>76250</v>
      </c>
      <c r="F16" s="71">
        <f t="shared" si="0"/>
        <v>14304.222222222219</v>
      </c>
      <c r="G16" s="169">
        <v>53317.256249999999</v>
      </c>
      <c r="H16" s="180">
        <f t="shared" ref="H16:H30" si="2">AVERAGE(D16:E16)</f>
        <v>83402.111111111109</v>
      </c>
      <c r="I16" s="72">
        <f t="shared" si="1"/>
        <v>0.56426112251624183</v>
      </c>
    </row>
    <row r="17" spans="1:9" ht="16.5">
      <c r="A17" s="129"/>
      <c r="B17" s="162" t="s">
        <v>6</v>
      </c>
      <c r="C17" s="149" t="s">
        <v>165</v>
      </c>
      <c r="D17" s="141">
        <v>114374.75</v>
      </c>
      <c r="E17" s="141">
        <v>80000</v>
      </c>
      <c r="F17" s="71">
        <f t="shared" si="0"/>
        <v>34374.75</v>
      </c>
      <c r="G17" s="169">
        <v>48403.541666666672</v>
      </c>
      <c r="H17" s="180">
        <f t="shared" si="2"/>
        <v>97187.375</v>
      </c>
      <c r="I17" s="72">
        <f t="shared" si="1"/>
        <v>1.0078566909274027</v>
      </c>
    </row>
    <row r="18" spans="1:9" ht="16.5">
      <c r="A18" s="129"/>
      <c r="B18" s="162" t="s">
        <v>7</v>
      </c>
      <c r="C18" s="149" t="s">
        <v>166</v>
      </c>
      <c r="D18" s="141">
        <v>49443.111111111109</v>
      </c>
      <c r="E18" s="141">
        <v>33125</v>
      </c>
      <c r="F18" s="71">
        <f t="shared" si="0"/>
        <v>16318.111111111109</v>
      </c>
      <c r="G18" s="169">
        <v>65382.7</v>
      </c>
      <c r="H18" s="180">
        <f t="shared" si="2"/>
        <v>41284.055555555555</v>
      </c>
      <c r="I18" s="72">
        <f t="shared" si="1"/>
        <v>-0.3685783004440692</v>
      </c>
    </row>
    <row r="19" spans="1:9" ht="16.5">
      <c r="A19" s="129"/>
      <c r="B19" s="162" t="s">
        <v>8</v>
      </c>
      <c r="C19" s="149" t="s">
        <v>167</v>
      </c>
      <c r="D19" s="141">
        <v>137142.57142857142</v>
      </c>
      <c r="E19" s="141">
        <v>125000</v>
      </c>
      <c r="F19" s="71">
        <f t="shared" si="0"/>
        <v>12142.57142857142</v>
      </c>
      <c r="G19" s="169">
        <v>101130.37738095238</v>
      </c>
      <c r="H19" s="180">
        <f t="shared" si="2"/>
        <v>131071.28571428571</v>
      </c>
      <c r="I19" s="72">
        <f t="shared" si="1"/>
        <v>0.29606246024918531</v>
      </c>
    </row>
    <row r="20" spans="1:9" ht="16.5">
      <c r="A20" s="129"/>
      <c r="B20" s="162" t="s">
        <v>9</v>
      </c>
      <c r="C20" s="149" t="s">
        <v>168</v>
      </c>
      <c r="D20" s="141">
        <v>117554.22222222222</v>
      </c>
      <c r="E20" s="141">
        <v>86250</v>
      </c>
      <c r="F20" s="71">
        <f t="shared" si="0"/>
        <v>31304.222222222219</v>
      </c>
      <c r="G20" s="169">
        <v>56353.51666666667</v>
      </c>
      <c r="H20" s="180">
        <f t="shared" si="2"/>
        <v>101902.11111111111</v>
      </c>
      <c r="I20" s="72">
        <f t="shared" si="1"/>
        <v>0.80826534240739967</v>
      </c>
    </row>
    <row r="21" spans="1:9" ht="16.5">
      <c r="A21" s="129"/>
      <c r="B21" s="162" t="s">
        <v>10</v>
      </c>
      <c r="C21" s="149" t="s">
        <v>169</v>
      </c>
      <c r="D21" s="141">
        <v>94220.888888888891</v>
      </c>
      <c r="E21" s="141">
        <v>73125</v>
      </c>
      <c r="F21" s="71">
        <f t="shared" si="0"/>
        <v>21095.888888888891</v>
      </c>
      <c r="G21" s="169">
        <v>101478.92499999999</v>
      </c>
      <c r="H21" s="180">
        <f t="shared" si="2"/>
        <v>83672.944444444438</v>
      </c>
      <c r="I21" s="72">
        <f t="shared" si="1"/>
        <v>-0.1754648125761635</v>
      </c>
    </row>
    <row r="22" spans="1:9" ht="16.5">
      <c r="A22" s="129"/>
      <c r="B22" s="162" t="s">
        <v>11</v>
      </c>
      <c r="C22" s="149" t="s">
        <v>170</v>
      </c>
      <c r="D22" s="141">
        <v>36220.888888888891</v>
      </c>
      <c r="E22" s="141">
        <v>23750</v>
      </c>
      <c r="F22" s="71">
        <f t="shared" si="0"/>
        <v>12470.888888888891</v>
      </c>
      <c r="G22" s="169">
        <v>25637.368750000001</v>
      </c>
      <c r="H22" s="180">
        <f t="shared" si="2"/>
        <v>29985.444444444445</v>
      </c>
      <c r="I22" s="72">
        <f t="shared" si="1"/>
        <v>0.16959914010069554</v>
      </c>
    </row>
    <row r="23" spans="1:9" ht="16.5">
      <c r="A23" s="129"/>
      <c r="B23" s="162" t="s">
        <v>12</v>
      </c>
      <c r="C23" s="149" t="s">
        <v>171</v>
      </c>
      <c r="D23" s="141">
        <v>43443.111111111109</v>
      </c>
      <c r="E23" s="141">
        <v>25000</v>
      </c>
      <c r="F23" s="71">
        <f t="shared" si="0"/>
        <v>18443.111111111109</v>
      </c>
      <c r="G23" s="169">
        <v>27872.111111111113</v>
      </c>
      <c r="H23" s="180">
        <f t="shared" si="2"/>
        <v>34221.555555555555</v>
      </c>
      <c r="I23" s="72">
        <f t="shared" si="1"/>
        <v>0.22780636956894376</v>
      </c>
    </row>
    <row r="24" spans="1:9" ht="16.5">
      <c r="A24" s="129"/>
      <c r="B24" s="162" t="s">
        <v>13</v>
      </c>
      <c r="C24" s="149" t="s">
        <v>172</v>
      </c>
      <c r="D24" s="141">
        <v>42998.666666666664</v>
      </c>
      <c r="E24" s="141">
        <v>26250</v>
      </c>
      <c r="F24" s="71">
        <f t="shared" si="0"/>
        <v>16748.666666666664</v>
      </c>
      <c r="G24" s="169">
        <v>27060.991666666665</v>
      </c>
      <c r="H24" s="180">
        <f t="shared" si="2"/>
        <v>34624.333333333328</v>
      </c>
      <c r="I24" s="72">
        <f t="shared" si="1"/>
        <v>0.27949240588928886</v>
      </c>
    </row>
    <row r="25" spans="1:9" ht="16.5">
      <c r="A25" s="129"/>
      <c r="B25" s="162" t="s">
        <v>14</v>
      </c>
      <c r="C25" s="149" t="s">
        <v>173</v>
      </c>
      <c r="D25" s="141">
        <v>41776.444444444445</v>
      </c>
      <c r="E25" s="141">
        <v>26250</v>
      </c>
      <c r="F25" s="71">
        <f t="shared" si="0"/>
        <v>15526.444444444445</v>
      </c>
      <c r="G25" s="169">
        <v>32793.616666666669</v>
      </c>
      <c r="H25" s="180">
        <f t="shared" si="2"/>
        <v>34013.222222222219</v>
      </c>
      <c r="I25" s="72">
        <f t="shared" si="1"/>
        <v>3.7190333958963061E-2</v>
      </c>
    </row>
    <row r="26" spans="1:9" ht="16.5">
      <c r="A26" s="129"/>
      <c r="B26" s="162" t="s">
        <v>15</v>
      </c>
      <c r="C26" s="149" t="s">
        <v>174</v>
      </c>
      <c r="D26" s="141">
        <v>83887.555555555562</v>
      </c>
      <c r="E26" s="141">
        <v>53750</v>
      </c>
      <c r="F26" s="71">
        <f t="shared" si="0"/>
        <v>30137.555555555562</v>
      </c>
      <c r="G26" s="169">
        <v>55715.863194444442</v>
      </c>
      <c r="H26" s="180">
        <f t="shared" si="2"/>
        <v>68818.777777777781</v>
      </c>
      <c r="I26" s="72">
        <f t="shared" si="1"/>
        <v>0.23517385950936609</v>
      </c>
    </row>
    <row r="27" spans="1:9" ht="16.5">
      <c r="A27" s="129"/>
      <c r="B27" s="162" t="s">
        <v>16</v>
      </c>
      <c r="C27" s="149" t="s">
        <v>175</v>
      </c>
      <c r="D27" s="141">
        <v>42443.111111111109</v>
      </c>
      <c r="E27" s="141">
        <v>26875</v>
      </c>
      <c r="F27" s="71">
        <f t="shared" si="0"/>
        <v>15568.111111111109</v>
      </c>
      <c r="G27" s="169">
        <v>27053.336111111108</v>
      </c>
      <c r="H27" s="180">
        <f t="shared" si="2"/>
        <v>34659.055555555555</v>
      </c>
      <c r="I27" s="72">
        <f t="shared" si="1"/>
        <v>0.28113794961208843</v>
      </c>
    </row>
    <row r="28" spans="1:9" ht="16.5">
      <c r="A28" s="129"/>
      <c r="B28" s="162" t="s">
        <v>17</v>
      </c>
      <c r="C28" s="149" t="s">
        <v>176</v>
      </c>
      <c r="D28" s="141">
        <v>76124.75</v>
      </c>
      <c r="E28" s="141">
        <v>59375</v>
      </c>
      <c r="F28" s="71">
        <f t="shared" si="0"/>
        <v>16749.75</v>
      </c>
      <c r="G28" s="169">
        <v>49806.708333333328</v>
      </c>
      <c r="H28" s="180">
        <f t="shared" si="2"/>
        <v>67749.875</v>
      </c>
      <c r="I28" s="72">
        <f t="shared" si="1"/>
        <v>0.36025602307587429</v>
      </c>
    </row>
    <row r="29" spans="1:9" ht="16.5">
      <c r="A29" s="129"/>
      <c r="B29" s="162" t="s">
        <v>18</v>
      </c>
      <c r="C29" s="149" t="s">
        <v>177</v>
      </c>
      <c r="D29" s="141">
        <v>126782.83333333333</v>
      </c>
      <c r="E29" s="141">
        <v>78750</v>
      </c>
      <c r="F29" s="71">
        <f t="shared" si="0"/>
        <v>48032.833333333328</v>
      </c>
      <c r="G29" s="169">
        <v>81428.405952380941</v>
      </c>
      <c r="H29" s="180">
        <f t="shared" si="2"/>
        <v>102766.41666666666</v>
      </c>
      <c r="I29" s="72">
        <f t="shared" si="1"/>
        <v>0.26204627813498049</v>
      </c>
    </row>
    <row r="30" spans="1:9" ht="17.25" thickBot="1">
      <c r="A30" s="38"/>
      <c r="B30" s="163" t="s">
        <v>19</v>
      </c>
      <c r="C30" s="150" t="s">
        <v>178</v>
      </c>
      <c r="D30" s="198">
        <v>81443.111111111109</v>
      </c>
      <c r="E30" s="143">
        <v>72500</v>
      </c>
      <c r="F30" s="74">
        <f t="shared" si="0"/>
        <v>8943.1111111111095</v>
      </c>
      <c r="G30" s="172">
        <v>53042.775000000001</v>
      </c>
      <c r="H30" s="100">
        <f t="shared" si="2"/>
        <v>76971.555555555562</v>
      </c>
      <c r="I30" s="75">
        <f t="shared" si="1"/>
        <v>0.45112233580455696</v>
      </c>
    </row>
    <row r="31" spans="1:9" ht="17.25" customHeight="1" thickBot="1">
      <c r="A31" s="199" t="s">
        <v>20</v>
      </c>
      <c r="B31" s="10" t="s">
        <v>21</v>
      </c>
      <c r="C31" s="17"/>
      <c r="D31" s="76"/>
      <c r="E31" s="140"/>
      <c r="F31" s="76"/>
      <c r="G31" s="140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160554.22222222222</v>
      </c>
      <c r="E32" s="132">
        <v>128750</v>
      </c>
      <c r="F32" s="67">
        <f>D32-E32</f>
        <v>31804.222222222219</v>
      </c>
      <c r="G32" s="175">
        <v>92575.917725752515</v>
      </c>
      <c r="H32" s="68">
        <f>AVERAGE(D32:E32)</f>
        <v>144652.11111111112</v>
      </c>
      <c r="I32" s="78">
        <f>(H32-G32)/G32</f>
        <v>0.56252419273476129</v>
      </c>
    </row>
    <row r="33" spans="1:9" ht="16.5">
      <c r="A33" s="37"/>
      <c r="B33" s="34" t="s">
        <v>27</v>
      </c>
      <c r="C33" s="15" t="s">
        <v>180</v>
      </c>
      <c r="D33" s="47">
        <v>159443.11111111112</v>
      </c>
      <c r="E33" s="132">
        <v>125000</v>
      </c>
      <c r="F33" s="79">
        <f>D33-E33</f>
        <v>34443.111111111124</v>
      </c>
      <c r="G33" s="169">
        <v>91297.116109253067</v>
      </c>
      <c r="H33" s="68">
        <f>AVERAGE(D33:E33)</f>
        <v>142221.55555555556</v>
      </c>
      <c r="I33" s="72">
        <f>(H33-G33)/G33</f>
        <v>0.557788039935045</v>
      </c>
    </row>
    <row r="34" spans="1:9" ht="16.5">
      <c r="A34" s="37"/>
      <c r="B34" s="39" t="s">
        <v>28</v>
      </c>
      <c r="C34" s="15" t="s">
        <v>181</v>
      </c>
      <c r="D34" s="47">
        <v>103998.33333333333</v>
      </c>
      <c r="E34" s="132">
        <v>90625</v>
      </c>
      <c r="F34" s="71">
        <f>D34-E34</f>
        <v>13373.333333333328</v>
      </c>
      <c r="G34" s="169">
        <v>117296.55974976112</v>
      </c>
      <c r="H34" s="68">
        <f>AVERAGE(D34:E34)</f>
        <v>97311.666666666657</v>
      </c>
      <c r="I34" s="72">
        <f>(H34-G34)/G34</f>
        <v>-0.1703791920728959</v>
      </c>
    </row>
    <row r="35" spans="1:9" ht="16.5">
      <c r="A35" s="37"/>
      <c r="B35" s="34" t="s">
        <v>29</v>
      </c>
      <c r="C35" s="15" t="s">
        <v>182</v>
      </c>
      <c r="D35" s="47">
        <v>106666.66666666667</v>
      </c>
      <c r="E35" s="132">
        <v>72500</v>
      </c>
      <c r="F35" s="79">
        <f>D35-E35</f>
        <v>34166.666666666672</v>
      </c>
      <c r="G35" s="169">
        <v>78151.574999999997</v>
      </c>
      <c r="H35" s="68">
        <f>AVERAGE(D35:E35)</f>
        <v>89583.333333333343</v>
      </c>
      <c r="I35" s="72">
        <f>(H35-G35)/G35</f>
        <v>0.14627674916766997</v>
      </c>
    </row>
    <row r="36" spans="1:9" ht="17.25" thickBot="1">
      <c r="A36" s="38"/>
      <c r="B36" s="39" t="s">
        <v>30</v>
      </c>
      <c r="C36" s="15" t="s">
        <v>183</v>
      </c>
      <c r="D36" s="50">
        <v>146109.77777777778</v>
      </c>
      <c r="E36" s="132">
        <v>88125</v>
      </c>
      <c r="F36" s="71">
        <f>D36-E36</f>
        <v>57984.777777777781</v>
      </c>
      <c r="G36" s="172">
        <v>74317.397212932003</v>
      </c>
      <c r="H36" s="68">
        <f>AVERAGE(D36:E36)</f>
        <v>117117.38888888889</v>
      </c>
      <c r="I36" s="80">
        <f>(H36-G36)/G36</f>
        <v>0.57590810874777576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0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1980426.5</v>
      </c>
      <c r="E38" s="133">
        <v>1856712.5</v>
      </c>
      <c r="F38" s="67">
        <f>D38-E38</f>
        <v>123714</v>
      </c>
      <c r="G38" s="169">
        <v>1489639.2083333335</v>
      </c>
      <c r="H38" s="67">
        <f>AVERAGE(D38:E38)</f>
        <v>1918569.5</v>
      </c>
      <c r="I38" s="78">
        <f>(H38-G38)/G38</f>
        <v>0.28794240193675519</v>
      </c>
    </row>
    <row r="39" spans="1:9" ht="17.25" thickBot="1">
      <c r="A39" s="38"/>
      <c r="B39" s="36" t="s">
        <v>32</v>
      </c>
      <c r="C39" s="16" t="s">
        <v>185</v>
      </c>
      <c r="D39" s="57">
        <v>981417.66666666663</v>
      </c>
      <c r="E39" s="134">
        <v>1068105.75</v>
      </c>
      <c r="F39" s="74">
        <f>D39-E39</f>
        <v>-86688.083333333372</v>
      </c>
      <c r="G39" s="169">
        <v>938522.62673572183</v>
      </c>
      <c r="H39" s="81">
        <f>AVERAGE(D39:E39)</f>
        <v>1024761.7083333333</v>
      </c>
      <c r="I39" s="75">
        <f>(H39-G39)/G39</f>
        <v>9.1888121970548339E-2</v>
      </c>
    </row>
    <row r="40" spans="1:9" ht="15.75" customHeight="1" thickBot="1">
      <c r="A40" s="223"/>
      <c r="B40" s="224"/>
      <c r="C40" s="225"/>
      <c r="D40" s="83">
        <f>SUM(D15:D39)</f>
        <v>4881691.8492063498</v>
      </c>
      <c r="E40" s="83">
        <f>SUM(E15:E39)</f>
        <v>4356068.25</v>
      </c>
      <c r="F40" s="83">
        <f>SUM(F15:F39)</f>
        <v>525623.59920634911</v>
      </c>
      <c r="G40" s="83">
        <f>SUM(G15:G39)</f>
        <v>3769296.0279500876</v>
      </c>
      <c r="H40" s="83">
        <f>AVERAGE(D40:E40)</f>
        <v>4618880.0496031754</v>
      </c>
      <c r="I40" s="75">
        <f>(H40-G40)/G40</f>
        <v>0.22539594007826702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229</v>
      </c>
      <c r="B10" s="2"/>
      <c r="C10" s="2"/>
    </row>
    <row r="11" spans="1:9" ht="18">
      <c r="A11" s="2"/>
      <c r="B11" s="2"/>
      <c r="C11" s="2"/>
    </row>
    <row r="12" spans="1:9" s="125" customFormat="1" ht="15.75" thickBot="1">
      <c r="A12" s="9"/>
      <c r="B12" s="9"/>
      <c r="E12" s="28"/>
    </row>
    <row r="13" spans="1:9" ht="24.75" customHeight="1">
      <c r="A13" s="211" t="s">
        <v>3</v>
      </c>
      <c r="B13" s="217"/>
      <c r="C13" s="219" t="s">
        <v>0</v>
      </c>
      <c r="D13" s="213" t="s">
        <v>23</v>
      </c>
      <c r="E13" s="213" t="s">
        <v>219</v>
      </c>
      <c r="F13" s="230" t="s">
        <v>230</v>
      </c>
      <c r="G13" s="213" t="s">
        <v>197</v>
      </c>
      <c r="H13" s="230" t="s">
        <v>221</v>
      </c>
      <c r="I13" s="213" t="s">
        <v>187</v>
      </c>
    </row>
    <row r="14" spans="1:9" ht="33.75" customHeight="1" thickBot="1">
      <c r="A14" s="212"/>
      <c r="B14" s="218"/>
      <c r="C14" s="220"/>
      <c r="D14" s="233"/>
      <c r="E14" s="214"/>
      <c r="F14" s="231"/>
      <c r="G14" s="232"/>
      <c r="H14" s="231"/>
      <c r="I14" s="23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6">
        <v>81018.133333333331</v>
      </c>
      <c r="F16" s="42">
        <v>62332.666666666672</v>
      </c>
      <c r="G16" s="21">
        <f t="shared" ref="G16:G31" si="0">(F16-E16)/E16</f>
        <v>-0.23063314221013889</v>
      </c>
      <c r="H16" s="166">
        <v>69561.833333333343</v>
      </c>
      <c r="I16" s="21">
        <f t="shared" ref="I16:I31" si="1">(F16-H16)/H16</f>
        <v>-0.10392432631879077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9">
        <v>53317.256249999999</v>
      </c>
      <c r="F17" s="46">
        <v>83402.111111111109</v>
      </c>
      <c r="G17" s="21">
        <f t="shared" si="0"/>
        <v>0.56426112251624183</v>
      </c>
      <c r="H17" s="169">
        <v>89902.666666666657</v>
      </c>
      <c r="I17" s="21">
        <f t="shared" si="1"/>
        <v>-7.2306593303374925E-2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9">
        <v>48403.541666666672</v>
      </c>
      <c r="F18" s="46">
        <v>97187.375</v>
      </c>
      <c r="G18" s="21">
        <f t="shared" si="0"/>
        <v>1.0078566909274027</v>
      </c>
      <c r="H18" s="169">
        <v>81116.07142857142</v>
      </c>
      <c r="I18" s="21">
        <f t="shared" si="1"/>
        <v>0.19812724270776016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9">
        <v>65382.7</v>
      </c>
      <c r="F19" s="46">
        <v>41284.055555555555</v>
      </c>
      <c r="G19" s="21">
        <f t="shared" si="0"/>
        <v>-0.3685783004440692</v>
      </c>
      <c r="H19" s="169">
        <v>46527.111111111109</v>
      </c>
      <c r="I19" s="21">
        <f t="shared" si="1"/>
        <v>-0.11268818180081384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9">
        <v>101130.37738095238</v>
      </c>
      <c r="F20" s="46">
        <v>131071.28571428571</v>
      </c>
      <c r="G20" s="21">
        <f t="shared" si="0"/>
        <v>0.29606246024918531</v>
      </c>
      <c r="H20" s="169">
        <v>139999.25</v>
      </c>
      <c r="I20" s="21">
        <f t="shared" si="1"/>
        <v>-6.3771515102504409E-2</v>
      </c>
    </row>
    <row r="21" spans="1:9" ht="16.5">
      <c r="A21" s="37"/>
      <c r="B21" s="34" t="s">
        <v>9</v>
      </c>
      <c r="C21" s="15" t="s">
        <v>88</v>
      </c>
      <c r="D21" s="145" t="s">
        <v>161</v>
      </c>
      <c r="E21" s="169">
        <v>56353.51666666667</v>
      </c>
      <c r="F21" s="46">
        <v>101902.11111111111</v>
      </c>
      <c r="G21" s="21">
        <f t="shared" si="0"/>
        <v>0.80826534240739967</v>
      </c>
      <c r="H21" s="169">
        <v>96471.555555555562</v>
      </c>
      <c r="I21" s="21">
        <f t="shared" si="1"/>
        <v>5.6291779730121859E-2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9">
        <v>101478.92499999999</v>
      </c>
      <c r="F22" s="46">
        <v>83672.944444444438</v>
      </c>
      <c r="G22" s="21">
        <f t="shared" si="0"/>
        <v>-0.1754648125761635</v>
      </c>
      <c r="H22" s="169">
        <v>77187.388888888891</v>
      </c>
      <c r="I22" s="21">
        <f t="shared" si="1"/>
        <v>8.402351276439074E-2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9">
        <v>25637.368750000001</v>
      </c>
      <c r="F23" s="46">
        <v>29985.444444444445</v>
      </c>
      <c r="G23" s="21">
        <f t="shared" si="0"/>
        <v>0.16959914010069554</v>
      </c>
      <c r="H23" s="169">
        <v>29589.611111111109</v>
      </c>
      <c r="I23" s="21">
        <f t="shared" si="1"/>
        <v>1.3377442908828819E-2</v>
      </c>
    </row>
    <row r="24" spans="1:9" ht="16.5">
      <c r="A24" s="37"/>
      <c r="B24" s="34" t="s">
        <v>12</v>
      </c>
      <c r="C24" s="15" t="s">
        <v>92</v>
      </c>
      <c r="D24" s="147" t="s">
        <v>81</v>
      </c>
      <c r="E24" s="169">
        <v>27872.111111111113</v>
      </c>
      <c r="F24" s="46">
        <v>34221.555555555555</v>
      </c>
      <c r="G24" s="21">
        <f t="shared" si="0"/>
        <v>0.22780636956894376</v>
      </c>
      <c r="H24" s="169">
        <v>34284.055555555555</v>
      </c>
      <c r="I24" s="21">
        <f t="shared" si="1"/>
        <v>-1.82300486296675E-3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9">
        <v>27060.991666666665</v>
      </c>
      <c r="F25" s="46">
        <v>34624.333333333328</v>
      </c>
      <c r="G25" s="21">
        <f t="shared" si="0"/>
        <v>0.27949240588928886</v>
      </c>
      <c r="H25" s="169">
        <v>35804.888888888891</v>
      </c>
      <c r="I25" s="21">
        <f t="shared" si="1"/>
        <v>-3.2971909484738451E-2</v>
      </c>
    </row>
    <row r="26" spans="1:9" ht="16.5">
      <c r="A26" s="37"/>
      <c r="B26" s="34" t="s">
        <v>14</v>
      </c>
      <c r="C26" s="149" t="s">
        <v>94</v>
      </c>
      <c r="D26" s="13" t="s">
        <v>81</v>
      </c>
      <c r="E26" s="169">
        <v>32793.616666666669</v>
      </c>
      <c r="F26" s="46">
        <v>34013.222222222219</v>
      </c>
      <c r="G26" s="21">
        <f t="shared" si="0"/>
        <v>3.7190333958963061E-2</v>
      </c>
      <c r="H26" s="169">
        <v>35082.666666666672</v>
      </c>
      <c r="I26" s="21">
        <f t="shared" si="1"/>
        <v>-3.0483556298773917E-2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9">
        <v>55715.863194444442</v>
      </c>
      <c r="F27" s="46">
        <v>68818.777777777781</v>
      </c>
      <c r="G27" s="21">
        <f t="shared" si="0"/>
        <v>0.23517385950936609</v>
      </c>
      <c r="H27" s="169">
        <v>72534.055555555562</v>
      </c>
      <c r="I27" s="21">
        <f t="shared" si="1"/>
        <v>-5.1221150524696099E-2</v>
      </c>
    </row>
    <row r="28" spans="1:9" ht="16.5">
      <c r="A28" s="37"/>
      <c r="B28" s="34" t="s">
        <v>16</v>
      </c>
      <c r="C28" s="15" t="s">
        <v>96</v>
      </c>
      <c r="D28" s="147" t="s">
        <v>81</v>
      </c>
      <c r="E28" s="169">
        <v>27053.336111111108</v>
      </c>
      <c r="F28" s="46">
        <v>34659.055555555555</v>
      </c>
      <c r="G28" s="21">
        <f t="shared" si="0"/>
        <v>0.28113794961208843</v>
      </c>
      <c r="H28" s="169">
        <v>34145.166666666672</v>
      </c>
      <c r="I28" s="21">
        <f t="shared" si="1"/>
        <v>1.5050120970431633E-2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9">
        <v>49806.708333333328</v>
      </c>
      <c r="F29" s="46">
        <v>67749.875</v>
      </c>
      <c r="G29" s="21">
        <f t="shared" si="0"/>
        <v>0.36025602307587429</v>
      </c>
      <c r="H29" s="169">
        <v>70249.875</v>
      </c>
      <c r="I29" s="21">
        <f t="shared" si="1"/>
        <v>-3.5587251934611985E-2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9">
        <v>81428.405952380941</v>
      </c>
      <c r="F30" s="46">
        <v>102766.41666666666</v>
      </c>
      <c r="G30" s="21">
        <f t="shared" si="0"/>
        <v>0.26204627813498049</v>
      </c>
      <c r="H30" s="169">
        <v>97058.083333333343</v>
      </c>
      <c r="I30" s="21">
        <f t="shared" si="1"/>
        <v>5.8813579840936964E-2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2">
        <v>53042.775000000001</v>
      </c>
      <c r="F31" s="49">
        <v>76971.555555555562</v>
      </c>
      <c r="G31" s="23">
        <f t="shared" si="0"/>
        <v>0.45112233580455696</v>
      </c>
      <c r="H31" s="172">
        <v>73068.777777777781</v>
      </c>
      <c r="I31" s="23">
        <f t="shared" si="1"/>
        <v>5.3412386199303892E-2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0"/>
      <c r="F32" s="41"/>
      <c r="G32" s="41"/>
      <c r="H32" s="140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5">
        <v>92575.917725752515</v>
      </c>
      <c r="F33" s="54">
        <v>144652.11111111112</v>
      </c>
      <c r="G33" s="21">
        <f>(F33-E33)/E33</f>
        <v>0.56252419273476129</v>
      </c>
      <c r="H33" s="175">
        <v>124374.33333333333</v>
      </c>
      <c r="I33" s="21">
        <f>(F33-H33)/H33</f>
        <v>0.1630382831756107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9">
        <v>91297.116109253067</v>
      </c>
      <c r="F34" s="46">
        <v>142221.55555555556</v>
      </c>
      <c r="G34" s="21">
        <f>(F34-E34)/E34</f>
        <v>0.557788039935045</v>
      </c>
      <c r="H34" s="169">
        <v>119687.375</v>
      </c>
      <c r="I34" s="21">
        <f>(F34-H34)/H34</f>
        <v>0.18827533443318947</v>
      </c>
    </row>
    <row r="35" spans="1:9" ht="16.5">
      <c r="A35" s="37"/>
      <c r="B35" s="39" t="s">
        <v>28</v>
      </c>
      <c r="C35" s="149" t="s">
        <v>102</v>
      </c>
      <c r="D35" s="11" t="s">
        <v>161</v>
      </c>
      <c r="E35" s="169">
        <v>117296.55974976112</v>
      </c>
      <c r="F35" s="46">
        <v>97311.666666666657</v>
      </c>
      <c r="G35" s="21">
        <f>(F35-E35)/E35</f>
        <v>-0.1703791920728959</v>
      </c>
      <c r="H35" s="169">
        <v>87875</v>
      </c>
      <c r="I35" s="21">
        <f>(F35-H35)/H35</f>
        <v>0.10738738738738728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9">
        <v>78151.574999999997</v>
      </c>
      <c r="F36" s="46">
        <v>89583.333333333343</v>
      </c>
      <c r="G36" s="21">
        <f>(F36-E36)/E36</f>
        <v>0.14627674916766997</v>
      </c>
      <c r="H36" s="169">
        <v>90833.333333333343</v>
      </c>
      <c r="I36" s="21">
        <f>(F36-H36)/H36</f>
        <v>-1.3761467889908256E-2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2">
        <v>74317.397212932003</v>
      </c>
      <c r="F37" s="49">
        <v>117117.38888888889</v>
      </c>
      <c r="G37" s="23">
        <f>(F37-E37)/E37</f>
        <v>0.57590810874777576</v>
      </c>
      <c r="H37" s="172">
        <v>98124.875</v>
      </c>
      <c r="I37" s="23">
        <f>(F37-H37)/H37</f>
        <v>0.19355452823648325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0"/>
      <c r="F38" s="41"/>
      <c r="G38" s="41"/>
      <c r="H38" s="140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9">
        <v>1489639.2083333335</v>
      </c>
      <c r="F39" s="46">
        <v>1918569.5</v>
      </c>
      <c r="G39" s="21">
        <f t="shared" ref="G39:G44" si="2">(F39-E39)/E39</f>
        <v>0.28794240193675519</v>
      </c>
      <c r="H39" s="169">
        <v>1851808.75</v>
      </c>
      <c r="I39" s="21">
        <f t="shared" ref="I39:I44" si="3">(F39-H39)/H39</f>
        <v>3.6051644102016472E-2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9">
        <v>938522.62673572183</v>
      </c>
      <c r="F40" s="46">
        <v>1024761.7083333333</v>
      </c>
      <c r="G40" s="21">
        <f t="shared" si="2"/>
        <v>9.1888121970548339E-2</v>
      </c>
      <c r="H40" s="169">
        <v>1007772.5833333333</v>
      </c>
      <c r="I40" s="21">
        <f t="shared" si="3"/>
        <v>1.6858094059084595E-2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7">
        <v>571226.18970502005</v>
      </c>
      <c r="F41" s="57">
        <v>620126</v>
      </c>
      <c r="G41" s="21">
        <f t="shared" si="2"/>
        <v>8.5604986564484564E-2</v>
      </c>
      <c r="H41" s="177">
        <v>612800.5</v>
      </c>
      <c r="I41" s="21">
        <f t="shared" si="3"/>
        <v>1.1954135154915833E-2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0">
        <v>270073.375</v>
      </c>
      <c r="F42" s="47">
        <v>284887.2</v>
      </c>
      <c r="G42" s="21">
        <f t="shared" si="2"/>
        <v>5.4851112220891868E-2</v>
      </c>
      <c r="H42" s="170">
        <v>288475.2</v>
      </c>
      <c r="I42" s="21">
        <f t="shared" si="3"/>
        <v>-1.2437810945273631E-2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0">
        <v>192356.75</v>
      </c>
      <c r="F43" s="47">
        <v>183884.99999999997</v>
      </c>
      <c r="G43" s="21">
        <f t="shared" si="2"/>
        <v>-4.4041864920258994E-2</v>
      </c>
      <c r="H43" s="170">
        <v>210795</v>
      </c>
      <c r="I43" s="21">
        <f t="shared" si="3"/>
        <v>-0.12765957446808524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3">
        <v>688804.5</v>
      </c>
      <c r="F44" s="50">
        <v>912249</v>
      </c>
      <c r="G44" s="31">
        <f t="shared" si="2"/>
        <v>0.32439465770040699</v>
      </c>
      <c r="H44" s="173">
        <v>912249</v>
      </c>
      <c r="I44" s="31">
        <f t="shared" si="3"/>
        <v>0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0"/>
      <c r="F45" s="121"/>
      <c r="G45" s="41"/>
      <c r="H45" s="136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7">
        <v>484247.50434581924</v>
      </c>
      <c r="F46" s="43">
        <v>486430.28571428574</v>
      </c>
      <c r="G46" s="21">
        <f t="shared" ref="G46:G51" si="4">(F46-E46)/E46</f>
        <v>4.5075738106596331E-3</v>
      </c>
      <c r="H46" s="167">
        <v>481432.71428571426</v>
      </c>
      <c r="I46" s="21">
        <f t="shared" ref="I46:I51" si="5">(F46-H46)/H46</f>
        <v>1.0380622837370346E-2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0">
        <v>311887.87203916843</v>
      </c>
      <c r="F47" s="47">
        <v>313501.5</v>
      </c>
      <c r="G47" s="21">
        <f t="shared" si="4"/>
        <v>5.173743853140015E-3</v>
      </c>
      <c r="H47" s="170">
        <v>313053</v>
      </c>
      <c r="I47" s="21">
        <f t="shared" si="5"/>
        <v>1.4326647564469914E-3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0">
        <v>978773.21867206553</v>
      </c>
      <c r="F48" s="47">
        <v>996823.28571428568</v>
      </c>
      <c r="G48" s="21">
        <f t="shared" si="4"/>
        <v>1.8441521179655165E-2</v>
      </c>
      <c r="H48" s="170">
        <v>990175.875</v>
      </c>
      <c r="I48" s="21">
        <f t="shared" si="5"/>
        <v>6.7133636378342194E-3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0">
        <v>1317663.2272916667</v>
      </c>
      <c r="F49" s="47">
        <v>1287835.7142857143</v>
      </c>
      <c r="G49" s="21">
        <f t="shared" si="4"/>
        <v>-2.2636674066756807E-2</v>
      </c>
      <c r="H49" s="170">
        <v>1287835.7142857143</v>
      </c>
      <c r="I49" s="21">
        <f t="shared" si="5"/>
        <v>0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0">
        <v>140789.68848248039</v>
      </c>
      <c r="F50" s="47">
        <v>142847.25</v>
      </c>
      <c r="G50" s="21">
        <f t="shared" si="4"/>
        <v>1.4614433341655228E-2</v>
      </c>
      <c r="H50" s="170">
        <v>137689.5</v>
      </c>
      <c r="I50" s="21">
        <f t="shared" si="5"/>
        <v>3.7459283387622153E-2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3">
        <v>1782963.5</v>
      </c>
      <c r="F51" s="50">
        <v>1759465.5</v>
      </c>
      <c r="G51" s="31">
        <f t="shared" si="4"/>
        <v>-1.317918173871759E-2</v>
      </c>
      <c r="H51" s="173">
        <v>1759465.5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0"/>
      <c r="F52" s="41"/>
      <c r="G52" s="41"/>
      <c r="H52" s="140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7">
        <v>147161.53852420856</v>
      </c>
      <c r="F53" s="66">
        <v>162805.5</v>
      </c>
      <c r="G53" s="22">
        <f t="shared" ref="G53:G61" si="6">(F53-E53)/E53</f>
        <v>0.10630468825397578</v>
      </c>
      <c r="H53" s="131">
        <v>157872</v>
      </c>
      <c r="I53" s="22">
        <f t="shared" ref="I53:I61" si="7">(F53-H53)/H53</f>
        <v>3.125E-2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0">
        <v>182488.21409898295</v>
      </c>
      <c r="F54" s="70">
        <v>187772</v>
      </c>
      <c r="G54" s="21">
        <f t="shared" si="6"/>
        <v>2.8954121377674759E-2</v>
      </c>
      <c r="H54" s="181">
        <v>187772</v>
      </c>
      <c r="I54" s="21">
        <f t="shared" si="7"/>
        <v>0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0">
        <v>125174.1299347193</v>
      </c>
      <c r="F55" s="70">
        <v>140649.60000000001</v>
      </c>
      <c r="G55" s="21">
        <f t="shared" si="6"/>
        <v>0.12363153691063371</v>
      </c>
      <c r="H55" s="181">
        <v>140649.60000000001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0">
        <v>181958.41116695627</v>
      </c>
      <c r="F56" s="70">
        <v>198237</v>
      </c>
      <c r="G56" s="21">
        <f t="shared" si="6"/>
        <v>8.9463239037118655E-2</v>
      </c>
      <c r="H56" s="181">
        <v>198237</v>
      </c>
      <c r="I56" s="21">
        <f t="shared" si="7"/>
        <v>0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0">
        <v>95942.247302720221</v>
      </c>
      <c r="F57" s="98">
        <v>110715.42857142857</v>
      </c>
      <c r="G57" s="21">
        <f t="shared" si="6"/>
        <v>0.15397993776501298</v>
      </c>
      <c r="H57" s="186">
        <v>110971.71428571429</v>
      </c>
      <c r="I57" s="21">
        <f t="shared" si="7"/>
        <v>-2.3094688221709943E-3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3">
        <v>121805.18002793296</v>
      </c>
      <c r="F58" s="50">
        <v>148005</v>
      </c>
      <c r="G58" s="29">
        <f t="shared" si="6"/>
        <v>0.21509610647148805</v>
      </c>
      <c r="H58" s="173">
        <v>148005</v>
      </c>
      <c r="I58" s="29">
        <f t="shared" si="7"/>
        <v>0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7">
        <v>208763.40625</v>
      </c>
      <c r="F59" s="68">
        <v>184602.6</v>
      </c>
      <c r="G59" s="21">
        <f t="shared" si="6"/>
        <v>-0.11573295667089641</v>
      </c>
      <c r="H59" s="180">
        <v>182270.4</v>
      </c>
      <c r="I59" s="21">
        <f t="shared" si="7"/>
        <v>1.2795275590551245E-2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0">
        <v>193150.02777777778</v>
      </c>
      <c r="F60" s="70">
        <v>185550.85714285713</v>
      </c>
      <c r="G60" s="21">
        <f t="shared" si="6"/>
        <v>-3.9343357711879905E-2</v>
      </c>
      <c r="H60" s="181">
        <v>184910.14285714287</v>
      </c>
      <c r="I60" s="21">
        <f t="shared" si="7"/>
        <v>3.46500346500333E-3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3">
        <v>1102712.8333333333</v>
      </c>
      <c r="F61" s="73">
        <v>908661</v>
      </c>
      <c r="G61" s="29">
        <f t="shared" si="6"/>
        <v>-0.17597676155336295</v>
      </c>
      <c r="H61" s="182">
        <v>908661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0"/>
      <c r="F62" s="52"/>
      <c r="G62" s="41"/>
      <c r="H62" s="130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7">
        <v>391375.61234980804</v>
      </c>
      <c r="F63" s="54">
        <v>448275.75</v>
      </c>
      <c r="G63" s="21">
        <f t="shared" ref="G63:G68" si="8">(F63-E63)/E63</f>
        <v>0.14538498530494823</v>
      </c>
      <c r="H63" s="175">
        <v>448275.75</v>
      </c>
      <c r="I63" s="21">
        <f t="shared" ref="I63:I74" si="9">(F63-H63)/H63</f>
        <v>0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0">
        <v>2422765.8950186218</v>
      </c>
      <c r="F64" s="46">
        <v>2948140</v>
      </c>
      <c r="G64" s="21">
        <f t="shared" si="8"/>
        <v>0.21684889409314559</v>
      </c>
      <c r="H64" s="169">
        <v>2948140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0">
        <v>970645.78057107388</v>
      </c>
      <c r="F65" s="46">
        <v>854328.42857142852</v>
      </c>
      <c r="G65" s="21">
        <f t="shared" si="8"/>
        <v>-0.11983501533505941</v>
      </c>
      <c r="H65" s="169">
        <v>836388.42857142852</v>
      </c>
      <c r="I65" s="21">
        <f t="shared" si="9"/>
        <v>2.1449364179561822E-2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0">
        <v>582553.7770238095</v>
      </c>
      <c r="F66" s="46">
        <v>600840.5</v>
      </c>
      <c r="G66" s="21">
        <f t="shared" si="8"/>
        <v>3.1390617823499424E-2</v>
      </c>
      <c r="H66" s="169">
        <v>600840.5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0">
        <v>289507.5571073867</v>
      </c>
      <c r="F67" s="46">
        <v>287808.85714285716</v>
      </c>
      <c r="G67" s="21">
        <f t="shared" si="8"/>
        <v>-5.8675496470699962E-3</v>
      </c>
      <c r="H67" s="169">
        <v>287808.85714285716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3">
        <v>222337.68680323299</v>
      </c>
      <c r="F68" s="58">
        <v>210047.5</v>
      </c>
      <c r="G68" s="31">
        <f t="shared" si="8"/>
        <v>-5.5277119142242891E-2</v>
      </c>
      <c r="H68" s="178">
        <v>216433.28571428571</v>
      </c>
      <c r="I68" s="31">
        <f t="shared" si="9"/>
        <v>-2.9504637852772825E-2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0"/>
      <c r="F69" s="52"/>
      <c r="G69" s="52"/>
      <c r="H69" s="130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7">
        <v>297025.11427913036</v>
      </c>
      <c r="F70" s="43">
        <v>310233.85714285716</v>
      </c>
      <c r="G70" s="21">
        <f>(F70-E70)/E70</f>
        <v>4.4470121308711426E-2</v>
      </c>
      <c r="H70" s="167">
        <v>310233.85714285716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0">
        <v>202023.78212290502</v>
      </c>
      <c r="F71" s="47">
        <v>205541.14285714287</v>
      </c>
      <c r="G71" s="21">
        <f>(F71-E71)/E71</f>
        <v>1.7410627091903465E-2</v>
      </c>
      <c r="H71" s="170">
        <v>205541.14285714287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0">
        <v>79870.115343354322</v>
      </c>
      <c r="F72" s="47">
        <v>98926.28571428571</v>
      </c>
      <c r="G72" s="21">
        <f>(F72-E72)/E72</f>
        <v>0.23858949356728301</v>
      </c>
      <c r="H72" s="170">
        <v>97623.5</v>
      </c>
      <c r="I72" s="21">
        <f t="shared" si="9"/>
        <v>1.3345001093852506E-2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0">
        <v>139840.83798882682</v>
      </c>
      <c r="F73" s="47">
        <v>148005</v>
      </c>
      <c r="G73" s="21">
        <f>(F73-E73)/E73</f>
        <v>5.8381815559668523E-2</v>
      </c>
      <c r="H73" s="170">
        <v>148005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3">
        <v>105036.36669562726</v>
      </c>
      <c r="F74" s="50">
        <v>133653</v>
      </c>
      <c r="G74" s="21">
        <f>(F74-E74)/E74</f>
        <v>0.27244500361762863</v>
      </c>
      <c r="H74" s="173">
        <v>129616.5</v>
      </c>
      <c r="I74" s="21">
        <f t="shared" si="9"/>
        <v>3.1141868512110725E-2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0"/>
      <c r="F75" s="52"/>
      <c r="G75" s="52"/>
      <c r="H75" s="130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7">
        <v>71611.89285714287</v>
      </c>
      <c r="F76" s="43">
        <v>69517.5</v>
      </c>
      <c r="G76" s="22">
        <f t="shared" ref="G76:G82" si="10">(F76-E76)/E76</f>
        <v>-2.9246439014270046E-2</v>
      </c>
      <c r="H76" s="167">
        <v>69581.571428571435</v>
      </c>
      <c r="I76" s="22">
        <f t="shared" ref="I76:I82" si="11">(F76-H76)/H76</f>
        <v>-9.2081031307559603E-4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0">
        <v>102505.39031250001</v>
      </c>
      <c r="F77" s="32">
        <v>94969.875</v>
      </c>
      <c r="G77" s="21">
        <f t="shared" si="10"/>
        <v>-7.3513356610097114E-2</v>
      </c>
      <c r="H77" s="161">
        <v>96619.71428571429</v>
      </c>
      <c r="I77" s="21">
        <f t="shared" si="11"/>
        <v>-1.7075596816976169E-2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0">
        <v>43395.892857142855</v>
      </c>
      <c r="F78" s="47">
        <v>50488.285714285717</v>
      </c>
      <c r="G78" s="21">
        <f t="shared" si="10"/>
        <v>0.16343465683470718</v>
      </c>
      <c r="H78" s="170">
        <v>50488.285714285717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0">
        <v>94297.025297897082</v>
      </c>
      <c r="F79" s="47">
        <v>97885.125</v>
      </c>
      <c r="G79" s="21">
        <f t="shared" si="10"/>
        <v>3.805103809762423E-2</v>
      </c>
      <c r="H79" s="170">
        <v>93063.75</v>
      </c>
      <c r="I79" s="21">
        <f t="shared" si="11"/>
        <v>5.1807228915662654E-2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9">
        <v>131449.21643403039</v>
      </c>
      <c r="F80" s="61">
        <v>145314</v>
      </c>
      <c r="G80" s="21">
        <f t="shared" si="10"/>
        <v>0.10547635004677147</v>
      </c>
      <c r="H80" s="179">
        <v>145314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9">
        <v>578403.75</v>
      </c>
      <c r="F81" s="61">
        <v>523848</v>
      </c>
      <c r="G81" s="21">
        <f t="shared" si="10"/>
        <v>-9.4321224577122817E-2</v>
      </c>
      <c r="H81" s="179">
        <v>530127</v>
      </c>
      <c r="I81" s="21">
        <f t="shared" si="11"/>
        <v>-1.1844331641285956E-2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3">
        <v>161191.95139353402</v>
      </c>
      <c r="F82" s="50">
        <v>248020.5</v>
      </c>
      <c r="G82" s="23">
        <f t="shared" si="10"/>
        <v>0.538665534202032</v>
      </c>
      <c r="H82" s="173">
        <v>247908.375</v>
      </c>
      <c r="I82" s="23">
        <f t="shared" si="11"/>
        <v>4.5228403437358661E-4</v>
      </c>
    </row>
    <row r="83" spans="1:9">
      <c r="E83"/>
      <c r="F83"/>
      <c r="H83"/>
    </row>
    <row r="84" spans="1:9">
      <c r="H84" s="190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225</v>
      </c>
      <c r="B10" s="2"/>
      <c r="C10" s="2"/>
      <c r="F10" s="125"/>
      <c r="G10" s="125"/>
      <c r="H10" s="125"/>
    </row>
    <row r="11" spans="1:9" ht="18.75" thickBot="1">
      <c r="A11" s="2"/>
      <c r="B11" s="2"/>
      <c r="C11" s="2"/>
      <c r="D11" s="234" t="s">
        <v>208</v>
      </c>
      <c r="E11" s="234"/>
      <c r="F11" s="195" t="s">
        <v>223</v>
      </c>
      <c r="H11" s="125"/>
    </row>
    <row r="12" spans="1:9" s="125" customFormat="1" ht="24.75" customHeight="1">
      <c r="A12" s="211" t="s">
        <v>3</v>
      </c>
      <c r="B12" s="217"/>
      <c r="C12" s="219" t="s">
        <v>0</v>
      </c>
      <c r="D12" s="213" t="s">
        <v>23</v>
      </c>
      <c r="E12" s="213" t="s">
        <v>219</v>
      </c>
      <c r="F12" s="230" t="s">
        <v>230</v>
      </c>
      <c r="G12" s="213" t="s">
        <v>197</v>
      </c>
      <c r="H12" s="230" t="s">
        <v>221</v>
      </c>
      <c r="I12" s="213" t="s">
        <v>187</v>
      </c>
    </row>
    <row r="13" spans="1:9" s="125" customFormat="1" ht="33.75" customHeight="1" thickBot="1">
      <c r="A13" s="212"/>
      <c r="B13" s="218"/>
      <c r="C13" s="220"/>
      <c r="D13" s="233"/>
      <c r="E13" s="214"/>
      <c r="F13" s="231"/>
      <c r="G13" s="232"/>
      <c r="H13" s="231"/>
      <c r="I13" s="232"/>
    </row>
    <row r="14" spans="1:9" ht="17.25" customHeight="1" thickBot="1">
      <c r="A14" s="33" t="s">
        <v>24</v>
      </c>
      <c r="B14" s="27" t="s">
        <v>22</v>
      </c>
      <c r="C14" s="124"/>
      <c r="D14" s="6"/>
      <c r="E14" s="30"/>
      <c r="F14" s="7"/>
      <c r="G14" s="7"/>
      <c r="H14" s="7"/>
      <c r="I14" s="8"/>
    </row>
    <row r="15" spans="1:9" ht="15.75" customHeight="1">
      <c r="A15" s="128"/>
      <c r="B15" s="165" t="s">
        <v>7</v>
      </c>
      <c r="C15" s="148" t="s">
        <v>87</v>
      </c>
      <c r="D15" s="145" t="s">
        <v>161</v>
      </c>
      <c r="E15" s="166">
        <v>65382.7</v>
      </c>
      <c r="F15" s="166">
        <v>41284.055555555555</v>
      </c>
      <c r="G15" s="154">
        <f>(F15-E15)/E15</f>
        <v>-0.3685783004440692</v>
      </c>
      <c r="H15" s="166">
        <v>46527.111111111109</v>
      </c>
      <c r="I15" s="154">
        <f>(F15-H15)/H15</f>
        <v>-0.11268818180081384</v>
      </c>
    </row>
    <row r="16" spans="1:9" ht="16.5">
      <c r="A16" s="129"/>
      <c r="B16" s="162" t="s">
        <v>4</v>
      </c>
      <c r="C16" s="149" t="s">
        <v>84</v>
      </c>
      <c r="D16" s="145" t="s">
        <v>161</v>
      </c>
      <c r="E16" s="169">
        <v>81018.133333333331</v>
      </c>
      <c r="F16" s="169">
        <v>62332.666666666672</v>
      </c>
      <c r="G16" s="154">
        <f>(F16-E16)/E16</f>
        <v>-0.23063314221013889</v>
      </c>
      <c r="H16" s="169">
        <v>69561.833333333343</v>
      </c>
      <c r="I16" s="154">
        <f>(F16-H16)/H16</f>
        <v>-0.10392432631879077</v>
      </c>
    </row>
    <row r="17" spans="1:9" ht="16.5">
      <c r="A17" s="129"/>
      <c r="B17" s="162" t="s">
        <v>5</v>
      </c>
      <c r="C17" s="149" t="s">
        <v>85</v>
      </c>
      <c r="D17" s="145" t="s">
        <v>161</v>
      </c>
      <c r="E17" s="169">
        <v>53317.256249999999</v>
      </c>
      <c r="F17" s="169">
        <v>83402.111111111109</v>
      </c>
      <c r="G17" s="154">
        <f>(F17-E17)/E17</f>
        <v>0.56426112251624183</v>
      </c>
      <c r="H17" s="169">
        <v>89902.666666666657</v>
      </c>
      <c r="I17" s="154">
        <f>(F17-H17)/H17</f>
        <v>-7.2306593303374925E-2</v>
      </c>
    </row>
    <row r="18" spans="1:9" ht="16.5">
      <c r="A18" s="129"/>
      <c r="B18" s="162" t="s">
        <v>8</v>
      </c>
      <c r="C18" s="149" t="s">
        <v>89</v>
      </c>
      <c r="D18" s="145" t="s">
        <v>161</v>
      </c>
      <c r="E18" s="169">
        <v>101130.37738095238</v>
      </c>
      <c r="F18" s="169">
        <v>131071.28571428571</v>
      </c>
      <c r="G18" s="154">
        <f>(F18-E18)/E18</f>
        <v>0.29606246024918531</v>
      </c>
      <c r="H18" s="169">
        <v>139999.25</v>
      </c>
      <c r="I18" s="154">
        <f>(F18-H18)/H18</f>
        <v>-6.3771515102504409E-2</v>
      </c>
    </row>
    <row r="19" spans="1:9" ht="16.5">
      <c r="A19" s="129"/>
      <c r="B19" s="162" t="s">
        <v>15</v>
      </c>
      <c r="C19" s="149" t="s">
        <v>95</v>
      </c>
      <c r="D19" s="145" t="s">
        <v>82</v>
      </c>
      <c r="E19" s="169">
        <v>55715.863194444442</v>
      </c>
      <c r="F19" s="169">
        <v>68818.777777777781</v>
      </c>
      <c r="G19" s="154">
        <f>(F19-E19)/E19</f>
        <v>0.23517385950936609</v>
      </c>
      <c r="H19" s="169">
        <v>72534.055555555562</v>
      </c>
      <c r="I19" s="154">
        <f>(F19-H19)/H19</f>
        <v>-5.1221150524696099E-2</v>
      </c>
    </row>
    <row r="20" spans="1:9" ht="16.5" customHeight="1">
      <c r="A20" s="129"/>
      <c r="B20" s="162" t="s">
        <v>17</v>
      </c>
      <c r="C20" s="149" t="s">
        <v>97</v>
      </c>
      <c r="D20" s="145" t="s">
        <v>161</v>
      </c>
      <c r="E20" s="169">
        <v>49806.708333333328</v>
      </c>
      <c r="F20" s="169">
        <v>67749.875</v>
      </c>
      <c r="G20" s="154">
        <f>(F20-E20)/E20</f>
        <v>0.36025602307587429</v>
      </c>
      <c r="H20" s="169">
        <v>70249.875</v>
      </c>
      <c r="I20" s="154">
        <f>(F20-H20)/H20</f>
        <v>-3.5587251934611985E-2</v>
      </c>
    </row>
    <row r="21" spans="1:9" ht="16.5">
      <c r="A21" s="129"/>
      <c r="B21" s="162" t="s">
        <v>13</v>
      </c>
      <c r="C21" s="149" t="s">
        <v>93</v>
      </c>
      <c r="D21" s="145" t="s">
        <v>81</v>
      </c>
      <c r="E21" s="169">
        <v>27060.991666666665</v>
      </c>
      <c r="F21" s="169">
        <v>34624.333333333328</v>
      </c>
      <c r="G21" s="154">
        <f>(F21-E21)/E21</f>
        <v>0.27949240588928886</v>
      </c>
      <c r="H21" s="169">
        <v>35804.888888888891</v>
      </c>
      <c r="I21" s="154">
        <f>(F21-H21)/H21</f>
        <v>-3.2971909484738451E-2</v>
      </c>
    </row>
    <row r="22" spans="1:9" ht="16.5">
      <c r="A22" s="129"/>
      <c r="B22" s="162" t="s">
        <v>14</v>
      </c>
      <c r="C22" s="149" t="s">
        <v>94</v>
      </c>
      <c r="D22" s="147" t="s">
        <v>81</v>
      </c>
      <c r="E22" s="169">
        <v>32793.616666666669</v>
      </c>
      <c r="F22" s="169">
        <v>34013.222222222219</v>
      </c>
      <c r="G22" s="154">
        <f>(F22-E22)/E22</f>
        <v>3.7190333958963061E-2</v>
      </c>
      <c r="H22" s="169">
        <v>35082.666666666672</v>
      </c>
      <c r="I22" s="154">
        <f>(F22-H22)/H22</f>
        <v>-3.0483556298773917E-2</v>
      </c>
    </row>
    <row r="23" spans="1:9" ht="16.5">
      <c r="A23" s="129"/>
      <c r="B23" s="162" t="s">
        <v>12</v>
      </c>
      <c r="C23" s="149" t="s">
        <v>92</v>
      </c>
      <c r="D23" s="147" t="s">
        <v>81</v>
      </c>
      <c r="E23" s="169">
        <v>27872.111111111113</v>
      </c>
      <c r="F23" s="169">
        <v>34221.555555555555</v>
      </c>
      <c r="G23" s="154">
        <f>(F23-E23)/E23</f>
        <v>0.22780636956894376</v>
      </c>
      <c r="H23" s="169">
        <v>34284.055555555555</v>
      </c>
      <c r="I23" s="154">
        <f>(F23-H23)/H23</f>
        <v>-1.82300486296675E-3</v>
      </c>
    </row>
    <row r="24" spans="1:9" ht="16.5">
      <c r="A24" s="129"/>
      <c r="B24" s="162" t="s">
        <v>11</v>
      </c>
      <c r="C24" s="149" t="s">
        <v>91</v>
      </c>
      <c r="D24" s="147" t="s">
        <v>81</v>
      </c>
      <c r="E24" s="169">
        <v>25637.368750000001</v>
      </c>
      <c r="F24" s="169">
        <v>29985.444444444445</v>
      </c>
      <c r="G24" s="154">
        <f>(F24-E24)/E24</f>
        <v>0.16959914010069554</v>
      </c>
      <c r="H24" s="169">
        <v>29589.611111111109</v>
      </c>
      <c r="I24" s="154">
        <f>(F24-H24)/H24</f>
        <v>1.3377442908828819E-2</v>
      </c>
    </row>
    <row r="25" spans="1:9" ht="16.5">
      <c r="A25" s="129"/>
      <c r="B25" s="162" t="s">
        <v>16</v>
      </c>
      <c r="C25" s="149" t="s">
        <v>96</v>
      </c>
      <c r="D25" s="147" t="s">
        <v>81</v>
      </c>
      <c r="E25" s="169">
        <v>27053.336111111108</v>
      </c>
      <c r="F25" s="169">
        <v>34659.055555555555</v>
      </c>
      <c r="G25" s="154">
        <f>(F25-E25)/E25</f>
        <v>0.28113794961208843</v>
      </c>
      <c r="H25" s="169">
        <v>34145.166666666672</v>
      </c>
      <c r="I25" s="154">
        <f>(F25-H25)/H25</f>
        <v>1.5050120970431633E-2</v>
      </c>
    </row>
    <row r="26" spans="1:9" ht="16.5">
      <c r="A26" s="129"/>
      <c r="B26" s="162" t="s">
        <v>19</v>
      </c>
      <c r="C26" s="149" t="s">
        <v>99</v>
      </c>
      <c r="D26" s="147" t="s">
        <v>161</v>
      </c>
      <c r="E26" s="169">
        <v>53042.775000000001</v>
      </c>
      <c r="F26" s="169">
        <v>76971.555555555562</v>
      </c>
      <c r="G26" s="154">
        <f>(F26-E26)/E26</f>
        <v>0.45112233580455696</v>
      </c>
      <c r="H26" s="169">
        <v>73068.777777777781</v>
      </c>
      <c r="I26" s="154">
        <f>(F26-H26)/H26</f>
        <v>5.3412386199303892E-2</v>
      </c>
    </row>
    <row r="27" spans="1:9" ht="16.5">
      <c r="A27" s="129"/>
      <c r="B27" s="162" t="s">
        <v>9</v>
      </c>
      <c r="C27" s="149" t="s">
        <v>88</v>
      </c>
      <c r="D27" s="147" t="s">
        <v>161</v>
      </c>
      <c r="E27" s="169">
        <v>56353.51666666667</v>
      </c>
      <c r="F27" s="169">
        <v>101902.11111111111</v>
      </c>
      <c r="G27" s="154">
        <f>(F27-E27)/E27</f>
        <v>0.80826534240739967</v>
      </c>
      <c r="H27" s="169">
        <v>96471.555555555562</v>
      </c>
      <c r="I27" s="154">
        <f>(F27-H27)/H27</f>
        <v>5.6291779730121859E-2</v>
      </c>
    </row>
    <row r="28" spans="1:9" ht="17.25" thickBot="1">
      <c r="A28" s="38"/>
      <c r="B28" s="162" t="s">
        <v>18</v>
      </c>
      <c r="C28" s="149" t="s">
        <v>98</v>
      </c>
      <c r="D28" s="147" t="s">
        <v>83</v>
      </c>
      <c r="E28" s="169">
        <v>81428.405952380941</v>
      </c>
      <c r="F28" s="169">
        <v>102766.41666666666</v>
      </c>
      <c r="G28" s="154">
        <f>(F28-E28)/E28</f>
        <v>0.26204627813498049</v>
      </c>
      <c r="H28" s="169">
        <v>97058.083333333343</v>
      </c>
      <c r="I28" s="154">
        <f>(F28-H28)/H28</f>
        <v>5.8813579840936964E-2</v>
      </c>
    </row>
    <row r="29" spans="1:9" ht="16.5">
      <c r="A29" s="129"/>
      <c r="B29" s="162" t="s">
        <v>10</v>
      </c>
      <c r="C29" s="149" t="s">
        <v>90</v>
      </c>
      <c r="D29" s="147" t="s">
        <v>161</v>
      </c>
      <c r="E29" s="169">
        <v>101478.92499999999</v>
      </c>
      <c r="F29" s="169">
        <v>83672.944444444438</v>
      </c>
      <c r="G29" s="154">
        <f>(F29-E29)/E29</f>
        <v>-0.1754648125761635</v>
      </c>
      <c r="H29" s="169">
        <v>77187.388888888891</v>
      </c>
      <c r="I29" s="154">
        <f>(F29-H29)/H29</f>
        <v>8.402351276439074E-2</v>
      </c>
    </row>
    <row r="30" spans="1:9" ht="17.25" thickBot="1">
      <c r="A30" s="38"/>
      <c r="B30" s="163" t="s">
        <v>6</v>
      </c>
      <c r="C30" s="150" t="s">
        <v>86</v>
      </c>
      <c r="D30" s="146" t="s">
        <v>161</v>
      </c>
      <c r="E30" s="172">
        <v>48403.541666666672</v>
      </c>
      <c r="F30" s="172">
        <v>97187.375</v>
      </c>
      <c r="G30" s="156">
        <f>(F30-E30)/E30</f>
        <v>1.0078566909274027</v>
      </c>
      <c r="H30" s="172">
        <v>81116.07142857142</v>
      </c>
      <c r="I30" s="156">
        <f>(F30-H30)/H30</f>
        <v>0.19812724270776016</v>
      </c>
    </row>
    <row r="31" spans="1:9" ht="15.75" customHeight="1" thickBot="1">
      <c r="A31" s="223" t="s">
        <v>188</v>
      </c>
      <c r="B31" s="224"/>
      <c r="C31" s="224"/>
      <c r="D31" s="225"/>
      <c r="E31" s="99">
        <f>SUM(E15:E30)</f>
        <v>887495.62708333333</v>
      </c>
      <c r="F31" s="100">
        <f>SUM(F15:F30)</f>
        <v>1084662.7857142857</v>
      </c>
      <c r="G31" s="101">
        <f t="shared" ref="G31" si="0">(F31-E31)/E31</f>
        <v>0.2221612733788027</v>
      </c>
      <c r="H31" s="100">
        <f>SUM(H15:H30)</f>
        <v>1082583.0575396824</v>
      </c>
      <c r="I31" s="104">
        <f t="shared" ref="I31" si="1">(F31-H31)/H31</f>
        <v>1.9210795514662655E-3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52"/>
      <c r="F32" s="52"/>
      <c r="G32" s="7"/>
      <c r="H32" s="52"/>
      <c r="I32" s="8"/>
    </row>
    <row r="33" spans="1:9" ht="16.5">
      <c r="A33" s="33"/>
      <c r="B33" s="164" t="s">
        <v>29</v>
      </c>
      <c r="C33" s="151" t="s">
        <v>103</v>
      </c>
      <c r="D33" s="153" t="s">
        <v>161</v>
      </c>
      <c r="E33" s="175">
        <v>78151.574999999997</v>
      </c>
      <c r="F33" s="175">
        <v>89583.333333333343</v>
      </c>
      <c r="G33" s="154">
        <f>(F33-E33)/E33</f>
        <v>0.14627674916766997</v>
      </c>
      <c r="H33" s="175">
        <v>90833.333333333343</v>
      </c>
      <c r="I33" s="154">
        <f>(F33-H33)/H33</f>
        <v>-1.3761467889908256E-2</v>
      </c>
    </row>
    <row r="34" spans="1:9" ht="16.5">
      <c r="A34" s="37"/>
      <c r="B34" s="162" t="s">
        <v>28</v>
      </c>
      <c r="C34" s="149" t="s">
        <v>102</v>
      </c>
      <c r="D34" s="145" t="s">
        <v>161</v>
      </c>
      <c r="E34" s="169">
        <v>117296.55974976112</v>
      </c>
      <c r="F34" s="169">
        <v>97311.666666666657</v>
      </c>
      <c r="G34" s="154">
        <f>(F34-E34)/E34</f>
        <v>-0.1703791920728959</v>
      </c>
      <c r="H34" s="169">
        <v>87875</v>
      </c>
      <c r="I34" s="154">
        <f>(F34-H34)/H34</f>
        <v>0.10738738738738728</v>
      </c>
    </row>
    <row r="35" spans="1:9" ht="16.5">
      <c r="A35" s="37"/>
      <c r="B35" s="164" t="s">
        <v>26</v>
      </c>
      <c r="C35" s="149" t="s">
        <v>100</v>
      </c>
      <c r="D35" s="145" t="s">
        <v>161</v>
      </c>
      <c r="E35" s="169">
        <v>92575.917725752515</v>
      </c>
      <c r="F35" s="169">
        <v>144652.11111111112</v>
      </c>
      <c r="G35" s="154">
        <f>(F35-E35)/E35</f>
        <v>0.56252419273476129</v>
      </c>
      <c r="H35" s="169">
        <v>124374.33333333333</v>
      </c>
      <c r="I35" s="154">
        <f>(F35-H35)/H35</f>
        <v>0.1630382831756107</v>
      </c>
    </row>
    <row r="36" spans="1:9" ht="16.5">
      <c r="A36" s="37"/>
      <c r="B36" s="162" t="s">
        <v>27</v>
      </c>
      <c r="C36" s="149" t="s">
        <v>101</v>
      </c>
      <c r="D36" s="145" t="s">
        <v>161</v>
      </c>
      <c r="E36" s="169">
        <v>91297.116109253067</v>
      </c>
      <c r="F36" s="169">
        <v>142221.55555555556</v>
      </c>
      <c r="G36" s="154">
        <f>(F36-E36)/E36</f>
        <v>0.557788039935045</v>
      </c>
      <c r="H36" s="169">
        <v>119687.375</v>
      </c>
      <c r="I36" s="154">
        <f>(F36-H36)/H36</f>
        <v>0.18827533443318947</v>
      </c>
    </row>
    <row r="37" spans="1:9" ht="17.25" thickBot="1">
      <c r="A37" s="38"/>
      <c r="B37" s="164" t="s">
        <v>30</v>
      </c>
      <c r="C37" s="149" t="s">
        <v>104</v>
      </c>
      <c r="D37" s="157" t="s">
        <v>161</v>
      </c>
      <c r="E37" s="172">
        <v>74317.397212932003</v>
      </c>
      <c r="F37" s="172">
        <v>117117.38888888889</v>
      </c>
      <c r="G37" s="156">
        <f>(F37-E37)/E37</f>
        <v>0.57590810874777576</v>
      </c>
      <c r="H37" s="172">
        <v>98124.875</v>
      </c>
      <c r="I37" s="156">
        <f>(F37-H37)/H37</f>
        <v>0.19355452823648325</v>
      </c>
    </row>
    <row r="38" spans="1:9" ht="15.75" customHeight="1" thickBot="1">
      <c r="A38" s="223" t="s">
        <v>189</v>
      </c>
      <c r="B38" s="224"/>
      <c r="C38" s="224"/>
      <c r="D38" s="225"/>
      <c r="E38" s="83">
        <f>SUM(E33:E37)</f>
        <v>453638.56579769874</v>
      </c>
      <c r="F38" s="102">
        <f>SUM(F33:F37)</f>
        <v>590886.05555555562</v>
      </c>
      <c r="G38" s="103">
        <f t="shared" ref="G38" si="2">(F38-E38)/E38</f>
        <v>0.30254810791166892</v>
      </c>
      <c r="H38" s="102">
        <f>SUM(H33:H37)</f>
        <v>520894.91666666669</v>
      </c>
      <c r="I38" s="104">
        <f t="shared" ref="I38" si="3">(F38-H38)/H38</f>
        <v>0.13436709910086905</v>
      </c>
    </row>
    <row r="39" spans="1:9" ht="17.25" customHeight="1" thickBot="1">
      <c r="A39" s="37" t="s">
        <v>25</v>
      </c>
      <c r="B39" s="27" t="s">
        <v>51</v>
      </c>
      <c r="C39" s="5"/>
      <c r="D39" s="6"/>
      <c r="E39" s="52"/>
      <c r="F39" s="52"/>
      <c r="G39" s="7"/>
      <c r="H39" s="52"/>
      <c r="I39" s="8"/>
    </row>
    <row r="40" spans="1:9" ht="16.5">
      <c r="A40" s="33"/>
      <c r="B40" s="165" t="s">
        <v>35</v>
      </c>
      <c r="C40" s="149" t="s">
        <v>152</v>
      </c>
      <c r="D40" s="153" t="s">
        <v>161</v>
      </c>
      <c r="E40" s="169">
        <v>192356.75</v>
      </c>
      <c r="F40" s="169">
        <v>183884.99999999997</v>
      </c>
      <c r="G40" s="154">
        <f>(F40-E40)/E40</f>
        <v>-4.4041864920258994E-2</v>
      </c>
      <c r="H40" s="169">
        <v>210795</v>
      </c>
      <c r="I40" s="154">
        <f>(F40-H40)/H40</f>
        <v>-0.12765957446808524</v>
      </c>
    </row>
    <row r="41" spans="1:9" ht="16.5">
      <c r="A41" s="37"/>
      <c r="B41" s="162" t="s">
        <v>34</v>
      </c>
      <c r="C41" s="149" t="s">
        <v>154</v>
      </c>
      <c r="D41" s="145" t="s">
        <v>161</v>
      </c>
      <c r="E41" s="169">
        <v>270073.375</v>
      </c>
      <c r="F41" s="169">
        <v>284887.2</v>
      </c>
      <c r="G41" s="154">
        <f>(F41-E41)/E41</f>
        <v>5.4851112220891868E-2</v>
      </c>
      <c r="H41" s="169">
        <v>288475.2</v>
      </c>
      <c r="I41" s="154">
        <f>(F41-H41)/H41</f>
        <v>-1.2437810945273631E-2</v>
      </c>
    </row>
    <row r="42" spans="1:9" ht="16.5">
      <c r="A42" s="37"/>
      <c r="B42" s="164" t="s">
        <v>36</v>
      </c>
      <c r="C42" s="149" t="s">
        <v>153</v>
      </c>
      <c r="D42" s="145" t="s">
        <v>161</v>
      </c>
      <c r="E42" s="177">
        <v>688804.5</v>
      </c>
      <c r="F42" s="177">
        <v>912249</v>
      </c>
      <c r="G42" s="154">
        <f>(F42-E42)/E42</f>
        <v>0.32439465770040699</v>
      </c>
      <c r="H42" s="177">
        <v>912249</v>
      </c>
      <c r="I42" s="154">
        <f>(F42-H42)/H42</f>
        <v>0</v>
      </c>
    </row>
    <row r="43" spans="1:9" ht="16.5">
      <c r="A43" s="37"/>
      <c r="B43" s="162" t="s">
        <v>33</v>
      </c>
      <c r="C43" s="149" t="s">
        <v>107</v>
      </c>
      <c r="D43" s="145" t="s">
        <v>161</v>
      </c>
      <c r="E43" s="170">
        <v>571226.18970502005</v>
      </c>
      <c r="F43" s="170">
        <v>620126</v>
      </c>
      <c r="G43" s="154">
        <f>(F43-E43)/E43</f>
        <v>8.5604986564484564E-2</v>
      </c>
      <c r="H43" s="170">
        <v>612800.5</v>
      </c>
      <c r="I43" s="154">
        <f>(F43-H43)/H43</f>
        <v>1.1954135154915833E-2</v>
      </c>
    </row>
    <row r="44" spans="1:9" ht="16.5">
      <c r="A44" s="37"/>
      <c r="B44" s="162" t="s">
        <v>32</v>
      </c>
      <c r="C44" s="149" t="s">
        <v>106</v>
      </c>
      <c r="D44" s="145" t="s">
        <v>161</v>
      </c>
      <c r="E44" s="170">
        <v>938522.62673572183</v>
      </c>
      <c r="F44" s="170">
        <v>1024761.7083333333</v>
      </c>
      <c r="G44" s="154">
        <f>(F44-E44)/E44</f>
        <v>9.1888121970548339E-2</v>
      </c>
      <c r="H44" s="170">
        <v>1007772.5833333333</v>
      </c>
      <c r="I44" s="154">
        <f>(F44-H44)/H44</f>
        <v>1.6858094059084595E-2</v>
      </c>
    </row>
    <row r="45" spans="1:9" ht="16.5" customHeight="1" thickBot="1">
      <c r="A45" s="38"/>
      <c r="B45" s="162" t="s">
        <v>31</v>
      </c>
      <c r="C45" s="149" t="s">
        <v>105</v>
      </c>
      <c r="D45" s="145" t="s">
        <v>161</v>
      </c>
      <c r="E45" s="173">
        <v>1489639.2083333335</v>
      </c>
      <c r="F45" s="173">
        <v>1918569.5</v>
      </c>
      <c r="G45" s="160">
        <f>(F45-E45)/E45</f>
        <v>0.28794240193675519</v>
      </c>
      <c r="H45" s="173">
        <v>1851808.75</v>
      </c>
      <c r="I45" s="160">
        <f>(F45-H45)/H45</f>
        <v>3.6051644102016472E-2</v>
      </c>
    </row>
    <row r="46" spans="1:9" ht="15.75" customHeight="1" thickBot="1">
      <c r="A46" s="223" t="s">
        <v>190</v>
      </c>
      <c r="B46" s="224"/>
      <c r="C46" s="224"/>
      <c r="D46" s="225"/>
      <c r="E46" s="83">
        <f>SUM(E40:E45)</f>
        <v>4150622.6497740755</v>
      </c>
      <c r="F46" s="83">
        <f>SUM(F40:F45)</f>
        <v>4944478.4083333332</v>
      </c>
      <c r="G46" s="103">
        <f t="shared" ref="G46" si="4">(F46-E46)/E46</f>
        <v>0.19126184805127214</v>
      </c>
      <c r="H46" s="102">
        <f>SUM(H40:H45)</f>
        <v>4883901.0333333332</v>
      </c>
      <c r="I46" s="104">
        <f t="shared" ref="I46" si="5">(F46-H46)/H46</f>
        <v>1.240348127174376E-2</v>
      </c>
    </row>
    <row r="47" spans="1:9" ht="17.25" customHeight="1" thickBot="1">
      <c r="A47" s="37" t="s">
        <v>37</v>
      </c>
      <c r="B47" s="27" t="s">
        <v>52</v>
      </c>
      <c r="C47" s="5"/>
      <c r="D47" s="6"/>
      <c r="E47" s="52"/>
      <c r="F47" s="52"/>
      <c r="G47" s="7"/>
      <c r="H47" s="7"/>
      <c r="I47" s="8"/>
    </row>
    <row r="48" spans="1:9" ht="16.5">
      <c r="A48" s="33"/>
      <c r="B48" s="162" t="s">
        <v>48</v>
      </c>
      <c r="C48" s="149" t="s">
        <v>157</v>
      </c>
      <c r="D48" s="153" t="s">
        <v>114</v>
      </c>
      <c r="E48" s="167">
        <v>1317663.2272916667</v>
      </c>
      <c r="F48" s="167">
        <v>1287835.7142857143</v>
      </c>
      <c r="G48" s="154">
        <f>(F48-E48)/E48</f>
        <v>-2.2636674066756807E-2</v>
      </c>
      <c r="H48" s="167">
        <v>1287835.7142857143</v>
      </c>
      <c r="I48" s="154">
        <f>(F48-H48)/H48</f>
        <v>0</v>
      </c>
    </row>
    <row r="49" spans="1:9" ht="16.5">
      <c r="A49" s="37"/>
      <c r="B49" s="162" t="s">
        <v>50</v>
      </c>
      <c r="C49" s="149" t="s">
        <v>159</v>
      </c>
      <c r="D49" s="147" t="s">
        <v>112</v>
      </c>
      <c r="E49" s="170">
        <v>1782963.5</v>
      </c>
      <c r="F49" s="170">
        <v>1759465.5</v>
      </c>
      <c r="G49" s="154">
        <f>(F49-E49)/E49</f>
        <v>-1.317918173871759E-2</v>
      </c>
      <c r="H49" s="170">
        <v>1759465.5</v>
      </c>
      <c r="I49" s="154">
        <f>(F49-H49)/H49</f>
        <v>0</v>
      </c>
    </row>
    <row r="50" spans="1:9" ht="16.5">
      <c r="A50" s="37"/>
      <c r="B50" s="162" t="s">
        <v>46</v>
      </c>
      <c r="C50" s="149" t="s">
        <v>111</v>
      </c>
      <c r="D50" s="145" t="s">
        <v>110</v>
      </c>
      <c r="E50" s="170">
        <v>311887.87203916843</v>
      </c>
      <c r="F50" s="170">
        <v>313501.5</v>
      </c>
      <c r="G50" s="154">
        <f>(F50-E50)/E50</f>
        <v>5.173743853140015E-3</v>
      </c>
      <c r="H50" s="170">
        <v>313053</v>
      </c>
      <c r="I50" s="154">
        <f>(F50-H50)/H50</f>
        <v>1.4326647564469914E-3</v>
      </c>
    </row>
    <row r="51" spans="1:9" ht="16.5">
      <c r="A51" s="37"/>
      <c r="B51" s="162" t="s">
        <v>47</v>
      </c>
      <c r="C51" s="149" t="s">
        <v>113</v>
      </c>
      <c r="D51" s="145" t="s">
        <v>114</v>
      </c>
      <c r="E51" s="170">
        <v>978773.21867206553</v>
      </c>
      <c r="F51" s="170">
        <v>996823.28571428568</v>
      </c>
      <c r="G51" s="154">
        <f>(F51-E51)/E51</f>
        <v>1.8441521179655165E-2</v>
      </c>
      <c r="H51" s="170">
        <v>990175.875</v>
      </c>
      <c r="I51" s="154">
        <f>(F51-H51)/H51</f>
        <v>6.7133636378342194E-3</v>
      </c>
    </row>
    <row r="52" spans="1:9" ht="16.5">
      <c r="A52" s="37"/>
      <c r="B52" s="162" t="s">
        <v>45</v>
      </c>
      <c r="C52" s="149" t="s">
        <v>109</v>
      </c>
      <c r="D52" s="147" t="s">
        <v>108</v>
      </c>
      <c r="E52" s="170">
        <v>484247.50434581924</v>
      </c>
      <c r="F52" s="170">
        <v>486430.28571428574</v>
      </c>
      <c r="G52" s="154">
        <f>(F52-E52)/E52</f>
        <v>4.5075738106596331E-3</v>
      </c>
      <c r="H52" s="170">
        <v>481432.71428571426</v>
      </c>
      <c r="I52" s="154">
        <f>(F52-H52)/H52</f>
        <v>1.0380622837370346E-2</v>
      </c>
    </row>
    <row r="53" spans="1:9" ht="16.5" customHeight="1" thickBot="1">
      <c r="A53" s="38"/>
      <c r="B53" s="162" t="s">
        <v>49</v>
      </c>
      <c r="C53" s="149" t="s">
        <v>158</v>
      </c>
      <c r="D53" s="146" t="s">
        <v>199</v>
      </c>
      <c r="E53" s="173">
        <v>140789.68848248039</v>
      </c>
      <c r="F53" s="173">
        <v>142847.25</v>
      </c>
      <c r="G53" s="160">
        <f>(F53-E53)/E53</f>
        <v>1.4614433341655228E-2</v>
      </c>
      <c r="H53" s="173">
        <v>137689.5</v>
      </c>
      <c r="I53" s="160">
        <f>(F53-H53)/H53</f>
        <v>3.7459283387622153E-2</v>
      </c>
    </row>
    <row r="54" spans="1:9" ht="15.75" customHeight="1" thickBot="1">
      <c r="A54" s="223" t="s">
        <v>191</v>
      </c>
      <c r="B54" s="224"/>
      <c r="C54" s="224"/>
      <c r="D54" s="225"/>
      <c r="E54" s="83">
        <f>SUM(E48:E53)</f>
        <v>5016325.0108312005</v>
      </c>
      <c r="F54" s="83">
        <f>SUM(F48:F53)</f>
        <v>4986903.5357142854</v>
      </c>
      <c r="G54" s="103">
        <f t="shared" ref="G54" si="6">(F54-E54)/E54</f>
        <v>-5.8651453112365136E-3</v>
      </c>
      <c r="H54" s="83">
        <f>SUM(H48:H53)</f>
        <v>4969652.3035714291</v>
      </c>
      <c r="I54" s="104">
        <f t="shared" ref="I54" si="7">(F54-H54)/H54</f>
        <v>3.47131571568071E-3</v>
      </c>
    </row>
    <row r="55" spans="1:9" ht="17.25" customHeight="1" thickBot="1">
      <c r="A55" s="108" t="s">
        <v>44</v>
      </c>
      <c r="B55" s="10" t="s">
        <v>57</v>
      </c>
      <c r="C55" s="137"/>
      <c r="D55" s="122"/>
      <c r="E55" s="105"/>
      <c r="F55" s="105"/>
      <c r="G55" s="106"/>
      <c r="H55" s="105"/>
      <c r="I55" s="107"/>
    </row>
    <row r="56" spans="1:9" ht="16.5">
      <c r="A56" s="108"/>
      <c r="B56" s="183" t="s">
        <v>42</v>
      </c>
      <c r="C56" s="152" t="s">
        <v>198</v>
      </c>
      <c r="D56" s="153" t="s">
        <v>114</v>
      </c>
      <c r="E56" s="167">
        <v>95942.247302720221</v>
      </c>
      <c r="F56" s="131">
        <v>110715.42857142857</v>
      </c>
      <c r="G56" s="155">
        <f>(F56-E56)/E56</f>
        <v>0.15397993776501298</v>
      </c>
      <c r="H56" s="131">
        <v>110971.71428571429</v>
      </c>
      <c r="I56" s="155">
        <f>(F56-H56)/H56</f>
        <v>-2.3094688221709943E-3</v>
      </c>
    </row>
    <row r="57" spans="1:9" ht="16.5">
      <c r="A57" s="109"/>
      <c r="B57" s="184" t="s">
        <v>39</v>
      </c>
      <c r="C57" s="149" t="s">
        <v>116</v>
      </c>
      <c r="D57" s="145" t="s">
        <v>114</v>
      </c>
      <c r="E57" s="170">
        <v>182488.21409898295</v>
      </c>
      <c r="F57" s="181">
        <v>187772</v>
      </c>
      <c r="G57" s="154">
        <f>(F57-E57)/E57</f>
        <v>2.8954121377674759E-2</v>
      </c>
      <c r="H57" s="181">
        <v>187772</v>
      </c>
      <c r="I57" s="154">
        <f>(F57-H57)/H57</f>
        <v>0</v>
      </c>
    </row>
    <row r="58" spans="1:9" ht="16.5">
      <c r="A58" s="109"/>
      <c r="B58" s="184" t="s">
        <v>40</v>
      </c>
      <c r="C58" s="149" t="s">
        <v>117</v>
      </c>
      <c r="D58" s="145" t="s">
        <v>114</v>
      </c>
      <c r="E58" s="170">
        <v>125174.1299347193</v>
      </c>
      <c r="F58" s="181">
        <v>140649.60000000001</v>
      </c>
      <c r="G58" s="154">
        <f>(F58-E58)/E58</f>
        <v>0.12363153691063371</v>
      </c>
      <c r="H58" s="181">
        <v>140649.60000000001</v>
      </c>
      <c r="I58" s="154">
        <f>(F58-H58)/H58</f>
        <v>0</v>
      </c>
    </row>
    <row r="59" spans="1:9" ht="16.5">
      <c r="A59" s="109"/>
      <c r="B59" s="184" t="s">
        <v>41</v>
      </c>
      <c r="C59" s="149" t="s">
        <v>118</v>
      </c>
      <c r="D59" s="145" t="s">
        <v>114</v>
      </c>
      <c r="E59" s="170">
        <v>181958.41116695627</v>
      </c>
      <c r="F59" s="181">
        <v>198237</v>
      </c>
      <c r="G59" s="154">
        <f>(F59-E59)/E59</f>
        <v>8.9463239037118655E-2</v>
      </c>
      <c r="H59" s="181">
        <v>198237</v>
      </c>
      <c r="I59" s="154">
        <f>(F59-H59)/H59</f>
        <v>0</v>
      </c>
    </row>
    <row r="60" spans="1:9" s="125" customFormat="1" ht="16.5">
      <c r="A60" s="135"/>
      <c r="B60" s="184" t="s">
        <v>43</v>
      </c>
      <c r="C60" s="149" t="s">
        <v>119</v>
      </c>
      <c r="D60" s="145" t="s">
        <v>114</v>
      </c>
      <c r="E60" s="170">
        <v>121805.18002793296</v>
      </c>
      <c r="F60" s="179">
        <v>148005</v>
      </c>
      <c r="G60" s="154">
        <f>(F60-E60)/E60</f>
        <v>0.21509610647148805</v>
      </c>
      <c r="H60" s="179">
        <v>148005</v>
      </c>
      <c r="I60" s="154">
        <f>(F60-H60)/H60</f>
        <v>0</v>
      </c>
    </row>
    <row r="61" spans="1:9" s="125" customFormat="1" ht="17.25" thickBot="1">
      <c r="A61" s="135"/>
      <c r="B61" s="185" t="s">
        <v>56</v>
      </c>
      <c r="C61" s="150" t="s">
        <v>123</v>
      </c>
      <c r="D61" s="146" t="s">
        <v>120</v>
      </c>
      <c r="E61" s="173">
        <v>1102712.8333333333</v>
      </c>
      <c r="F61" s="182">
        <v>908661</v>
      </c>
      <c r="G61" s="159">
        <f>(F61-E61)/E61</f>
        <v>-0.17597676155336295</v>
      </c>
      <c r="H61" s="182">
        <v>908661</v>
      </c>
      <c r="I61" s="159">
        <f>(F61-H61)/H61</f>
        <v>0</v>
      </c>
    </row>
    <row r="62" spans="1:9" s="125" customFormat="1" ht="16.5">
      <c r="A62" s="135"/>
      <c r="B62" s="94" t="s">
        <v>55</v>
      </c>
      <c r="C62" s="148" t="s">
        <v>122</v>
      </c>
      <c r="D62" s="145" t="s">
        <v>120</v>
      </c>
      <c r="E62" s="167">
        <v>193150.02777777778</v>
      </c>
      <c r="F62" s="180">
        <v>185550.85714285713</v>
      </c>
      <c r="G62" s="154">
        <f>(F62-E62)/E62</f>
        <v>-3.9343357711879905E-2</v>
      </c>
      <c r="H62" s="180">
        <v>184910.14285714287</v>
      </c>
      <c r="I62" s="154">
        <f>(F62-H62)/H62</f>
        <v>3.46500346500333E-3</v>
      </c>
    </row>
    <row r="63" spans="1:9" s="125" customFormat="1" ht="16.5">
      <c r="A63" s="135"/>
      <c r="B63" s="184" t="s">
        <v>54</v>
      </c>
      <c r="C63" s="149" t="s">
        <v>121</v>
      </c>
      <c r="D63" s="147" t="s">
        <v>120</v>
      </c>
      <c r="E63" s="170">
        <v>208763.40625</v>
      </c>
      <c r="F63" s="181">
        <v>184602.6</v>
      </c>
      <c r="G63" s="154">
        <f>(F63-E63)/E63</f>
        <v>-0.11573295667089641</v>
      </c>
      <c r="H63" s="181">
        <v>182270.4</v>
      </c>
      <c r="I63" s="154">
        <f>(F63-H63)/H63</f>
        <v>1.2795275590551245E-2</v>
      </c>
    </row>
    <row r="64" spans="1:9" ht="16.5" customHeight="1" thickBot="1">
      <c r="A64" s="110"/>
      <c r="B64" s="185" t="s">
        <v>38</v>
      </c>
      <c r="C64" s="150" t="s">
        <v>115</v>
      </c>
      <c r="D64" s="146" t="s">
        <v>114</v>
      </c>
      <c r="E64" s="173">
        <v>147161.53852420856</v>
      </c>
      <c r="F64" s="182">
        <v>162805.5</v>
      </c>
      <c r="G64" s="159">
        <f>(F64-E64)/E64</f>
        <v>0.10630468825397578</v>
      </c>
      <c r="H64" s="182">
        <v>157872</v>
      </c>
      <c r="I64" s="159">
        <f>(F64-H64)/H64</f>
        <v>3.125E-2</v>
      </c>
    </row>
    <row r="65" spans="1:9" ht="15.75" customHeight="1" thickBot="1">
      <c r="A65" s="223" t="s">
        <v>192</v>
      </c>
      <c r="B65" s="235"/>
      <c r="C65" s="235"/>
      <c r="D65" s="236"/>
      <c r="E65" s="99">
        <f>SUM(E56:E64)</f>
        <v>2359155.9884166317</v>
      </c>
      <c r="F65" s="99">
        <f>SUM(F56:F64)</f>
        <v>2226998.9857142856</v>
      </c>
      <c r="G65" s="101">
        <f t="shared" ref="G65" si="8">(F65-E65)/E65</f>
        <v>-5.6018764062754668E-2</v>
      </c>
      <c r="H65" s="99">
        <f>SUM(H56:H64)</f>
        <v>2219348.8571428573</v>
      </c>
      <c r="I65" s="138">
        <f t="shared" ref="I65" si="9">(F65-H65)/H65</f>
        <v>3.4470148966471957E-3</v>
      </c>
    </row>
    <row r="66" spans="1:9" ht="17.25" customHeight="1" thickBot="1">
      <c r="A66" s="37" t="s">
        <v>53</v>
      </c>
      <c r="B66" s="27" t="s">
        <v>58</v>
      </c>
      <c r="C66" s="5"/>
      <c r="D66" s="6"/>
      <c r="E66" s="52"/>
      <c r="F66" s="52"/>
      <c r="G66" s="7"/>
      <c r="H66" s="52"/>
      <c r="I66" s="8"/>
    </row>
    <row r="67" spans="1:9" ht="16.5">
      <c r="A67" s="33"/>
      <c r="B67" s="162" t="s">
        <v>64</v>
      </c>
      <c r="C67" s="149" t="s">
        <v>133</v>
      </c>
      <c r="D67" s="153" t="s">
        <v>127</v>
      </c>
      <c r="E67" s="167">
        <v>222337.68680323299</v>
      </c>
      <c r="F67" s="175">
        <v>210047.5</v>
      </c>
      <c r="G67" s="154">
        <f>(F67-E67)/E67</f>
        <v>-5.5277119142242891E-2</v>
      </c>
      <c r="H67" s="175">
        <v>216433.28571428571</v>
      </c>
      <c r="I67" s="154">
        <f>(F67-H67)/H67</f>
        <v>-2.9504637852772825E-2</v>
      </c>
    </row>
    <row r="68" spans="1:9" ht="16.5">
      <c r="A68" s="37"/>
      <c r="B68" s="162" t="s">
        <v>59</v>
      </c>
      <c r="C68" s="149" t="s">
        <v>128</v>
      </c>
      <c r="D68" s="147" t="s">
        <v>124</v>
      </c>
      <c r="E68" s="170">
        <v>391375.61234980804</v>
      </c>
      <c r="F68" s="169">
        <v>448275.75</v>
      </c>
      <c r="G68" s="154">
        <f>(F68-E68)/E68</f>
        <v>0.14538498530494823</v>
      </c>
      <c r="H68" s="169">
        <v>448275.75</v>
      </c>
      <c r="I68" s="154">
        <f>(F68-H68)/H68</f>
        <v>0</v>
      </c>
    </row>
    <row r="69" spans="1:9" ht="16.5">
      <c r="A69" s="37"/>
      <c r="B69" s="162" t="s">
        <v>60</v>
      </c>
      <c r="C69" s="149" t="s">
        <v>129</v>
      </c>
      <c r="D69" s="147" t="s">
        <v>206</v>
      </c>
      <c r="E69" s="170">
        <v>2422765.8950186218</v>
      </c>
      <c r="F69" s="169">
        <v>2948140</v>
      </c>
      <c r="G69" s="154">
        <f>(F69-E69)/E69</f>
        <v>0.21684889409314559</v>
      </c>
      <c r="H69" s="169">
        <v>2948140</v>
      </c>
      <c r="I69" s="154">
        <f>(F69-H69)/H69</f>
        <v>0</v>
      </c>
    </row>
    <row r="70" spans="1:9" ht="16.5">
      <c r="A70" s="37"/>
      <c r="B70" s="162" t="s">
        <v>62</v>
      </c>
      <c r="C70" s="149" t="s">
        <v>131</v>
      </c>
      <c r="D70" s="147" t="s">
        <v>125</v>
      </c>
      <c r="E70" s="170">
        <v>582553.7770238095</v>
      </c>
      <c r="F70" s="169">
        <v>600840.5</v>
      </c>
      <c r="G70" s="154">
        <f>(F70-E70)/E70</f>
        <v>3.1390617823499424E-2</v>
      </c>
      <c r="H70" s="169">
        <v>600840.5</v>
      </c>
      <c r="I70" s="154">
        <f>(F70-H70)/H70</f>
        <v>0</v>
      </c>
    </row>
    <row r="71" spans="1:9" ht="16.5">
      <c r="A71" s="37"/>
      <c r="B71" s="162" t="s">
        <v>63</v>
      </c>
      <c r="C71" s="149" t="s">
        <v>132</v>
      </c>
      <c r="D71" s="147" t="s">
        <v>126</v>
      </c>
      <c r="E71" s="170">
        <v>289507.5571073867</v>
      </c>
      <c r="F71" s="169">
        <v>287808.85714285716</v>
      </c>
      <c r="G71" s="154">
        <f>(F71-E71)/E71</f>
        <v>-5.8675496470699962E-3</v>
      </c>
      <c r="H71" s="169">
        <v>287808.85714285716</v>
      </c>
      <c r="I71" s="154">
        <f>(F71-H71)/H71</f>
        <v>0</v>
      </c>
    </row>
    <row r="72" spans="1:9" ht="16.5" customHeight="1" thickBot="1">
      <c r="A72" s="37"/>
      <c r="B72" s="162" t="s">
        <v>61</v>
      </c>
      <c r="C72" s="149" t="s">
        <v>130</v>
      </c>
      <c r="D72" s="146" t="s">
        <v>207</v>
      </c>
      <c r="E72" s="173">
        <v>970645.78057107388</v>
      </c>
      <c r="F72" s="178">
        <v>854328.42857142852</v>
      </c>
      <c r="G72" s="160">
        <f>(F72-E72)/E72</f>
        <v>-0.11983501533505941</v>
      </c>
      <c r="H72" s="178">
        <v>836388.42857142852</v>
      </c>
      <c r="I72" s="160">
        <f>(F72-H72)/H72</f>
        <v>2.1449364179561822E-2</v>
      </c>
    </row>
    <row r="73" spans="1:9" ht="15.75" customHeight="1" thickBot="1">
      <c r="A73" s="223" t="s">
        <v>205</v>
      </c>
      <c r="B73" s="224"/>
      <c r="C73" s="224"/>
      <c r="D73" s="225"/>
      <c r="E73" s="83">
        <f>SUM(E67:E72)</f>
        <v>4879186.3088739328</v>
      </c>
      <c r="F73" s="83">
        <f>SUM(F67:F72)</f>
        <v>5349441.0357142854</v>
      </c>
      <c r="G73" s="103">
        <f t="shared" ref="G73" si="10">(F73-E73)/E73</f>
        <v>9.6379743889895175E-2</v>
      </c>
      <c r="H73" s="83">
        <f>SUM(H67:H72)</f>
        <v>5337886.8214285709</v>
      </c>
      <c r="I73" s="104">
        <f t="shared" ref="I73" si="11">(F73-H73)/H73</f>
        <v>2.1645671165845953E-3</v>
      </c>
    </row>
    <row r="74" spans="1:9" ht="17.25" customHeight="1" thickBot="1">
      <c r="A74" s="37" t="s">
        <v>65</v>
      </c>
      <c r="B74" s="27" t="s">
        <v>66</v>
      </c>
      <c r="C74" s="5"/>
      <c r="D74" s="6"/>
      <c r="E74" s="52"/>
      <c r="F74" s="52"/>
      <c r="G74" s="7"/>
      <c r="H74" s="52"/>
      <c r="I74" s="8"/>
    </row>
    <row r="75" spans="1:9" ht="13.5" customHeight="1">
      <c r="A75" s="33"/>
      <c r="B75" s="162" t="s">
        <v>68</v>
      </c>
      <c r="C75" s="151" t="s">
        <v>138</v>
      </c>
      <c r="D75" s="153" t="s">
        <v>134</v>
      </c>
      <c r="E75" s="167">
        <v>297025.11427913036</v>
      </c>
      <c r="F75" s="167">
        <v>310233.85714285716</v>
      </c>
      <c r="G75" s="154">
        <f>(F75-E75)/E75</f>
        <v>4.4470121308711426E-2</v>
      </c>
      <c r="H75" s="167">
        <v>310233.85714285716</v>
      </c>
      <c r="I75" s="154">
        <f>(F75-H75)/H75</f>
        <v>0</v>
      </c>
    </row>
    <row r="76" spans="1:9" ht="16.5">
      <c r="A76" s="37"/>
      <c r="B76" s="162" t="s">
        <v>67</v>
      </c>
      <c r="C76" s="149" t="s">
        <v>139</v>
      </c>
      <c r="D76" s="147" t="s">
        <v>135</v>
      </c>
      <c r="E76" s="170">
        <v>202023.78212290502</v>
      </c>
      <c r="F76" s="170">
        <v>205541.14285714287</v>
      </c>
      <c r="G76" s="154">
        <f>(F76-E76)/E76</f>
        <v>1.7410627091903465E-2</v>
      </c>
      <c r="H76" s="170">
        <v>205541.14285714287</v>
      </c>
      <c r="I76" s="154">
        <f>(F76-H76)/H76</f>
        <v>0</v>
      </c>
    </row>
    <row r="77" spans="1:9" ht="16.5">
      <c r="A77" s="37"/>
      <c r="B77" s="162" t="s">
        <v>70</v>
      </c>
      <c r="C77" s="149" t="s">
        <v>141</v>
      </c>
      <c r="D77" s="147" t="s">
        <v>137</v>
      </c>
      <c r="E77" s="170">
        <v>139840.83798882682</v>
      </c>
      <c r="F77" s="170">
        <v>148005</v>
      </c>
      <c r="G77" s="154">
        <f>(F77-E77)/E77</f>
        <v>5.8381815559668523E-2</v>
      </c>
      <c r="H77" s="170">
        <v>148005</v>
      </c>
      <c r="I77" s="154">
        <f>(F77-H77)/H77</f>
        <v>0</v>
      </c>
    </row>
    <row r="78" spans="1:9" ht="16.5">
      <c r="A78" s="37"/>
      <c r="B78" s="162" t="s">
        <v>69</v>
      </c>
      <c r="C78" s="149" t="s">
        <v>140</v>
      </c>
      <c r="D78" s="147" t="s">
        <v>136</v>
      </c>
      <c r="E78" s="170">
        <v>79870.115343354322</v>
      </c>
      <c r="F78" s="170">
        <v>98926.28571428571</v>
      </c>
      <c r="G78" s="154">
        <f>(F78-E78)/E78</f>
        <v>0.23858949356728301</v>
      </c>
      <c r="H78" s="170">
        <v>97623.5</v>
      </c>
      <c r="I78" s="154">
        <f>(F78-H78)/H78</f>
        <v>1.3345001093852506E-2</v>
      </c>
    </row>
    <row r="79" spans="1:9" ht="16.5" customHeight="1" thickBot="1">
      <c r="A79" s="38"/>
      <c r="B79" s="162" t="s">
        <v>71</v>
      </c>
      <c r="C79" s="149" t="s">
        <v>200</v>
      </c>
      <c r="D79" s="146" t="s">
        <v>134</v>
      </c>
      <c r="E79" s="173">
        <v>105036.36669562726</v>
      </c>
      <c r="F79" s="173">
        <v>133653</v>
      </c>
      <c r="G79" s="154">
        <f>(F79-E79)/E79</f>
        <v>0.27244500361762863</v>
      </c>
      <c r="H79" s="173">
        <v>129616.5</v>
      </c>
      <c r="I79" s="154">
        <f>(F79-H79)/H79</f>
        <v>3.1141868512110725E-2</v>
      </c>
    </row>
    <row r="80" spans="1:9" ht="15.75" customHeight="1" thickBot="1">
      <c r="A80" s="223" t="s">
        <v>193</v>
      </c>
      <c r="B80" s="224"/>
      <c r="C80" s="224"/>
      <c r="D80" s="225"/>
      <c r="E80" s="83">
        <f>SUM(E75:E79)</f>
        <v>823796.21642984368</v>
      </c>
      <c r="F80" s="83">
        <f>SUM(F75:F79)</f>
        <v>896359.28571428568</v>
      </c>
      <c r="G80" s="103">
        <f t="shared" ref="G80" si="12">(F80-E80)/E80</f>
        <v>8.8083761295863677E-2</v>
      </c>
      <c r="H80" s="83">
        <f>SUM(H75:H79)</f>
        <v>891020</v>
      </c>
      <c r="I80" s="104">
        <f t="shared" ref="I80" si="13">(F80-H80)/H80</f>
        <v>5.9923298178331365E-3</v>
      </c>
    </row>
    <row r="81" spans="1:11" ht="17.25" customHeight="1" thickBot="1">
      <c r="A81" s="33" t="s">
        <v>72</v>
      </c>
      <c r="B81" s="27" t="s">
        <v>73</v>
      </c>
      <c r="C81" s="5"/>
      <c r="D81" s="6"/>
      <c r="E81" s="52"/>
      <c r="F81" s="52"/>
      <c r="G81" s="7"/>
      <c r="H81" s="52"/>
      <c r="I81" s="8"/>
    </row>
    <row r="82" spans="1:11" ht="16.5">
      <c r="A82" s="33"/>
      <c r="B82" s="162" t="s">
        <v>76</v>
      </c>
      <c r="C82" s="149" t="s">
        <v>143</v>
      </c>
      <c r="D82" s="153" t="s">
        <v>161</v>
      </c>
      <c r="E82" s="167">
        <v>102505.39031250001</v>
      </c>
      <c r="F82" s="237">
        <v>94969.875</v>
      </c>
      <c r="G82" s="155">
        <f>(F82-E82)/E82</f>
        <v>-7.3513356610097114E-2</v>
      </c>
      <c r="H82" s="237">
        <v>96619.71428571429</v>
      </c>
      <c r="I82" s="155">
        <f>(F82-H82)/H82</f>
        <v>-1.7075596816976169E-2</v>
      </c>
    </row>
    <row r="83" spans="1:11" ht="16.5">
      <c r="A83" s="37"/>
      <c r="B83" s="162" t="s">
        <v>79</v>
      </c>
      <c r="C83" s="149" t="s">
        <v>155</v>
      </c>
      <c r="D83" s="145" t="s">
        <v>156</v>
      </c>
      <c r="E83" s="170">
        <v>578403.75</v>
      </c>
      <c r="F83" s="170">
        <v>523848</v>
      </c>
      <c r="G83" s="154">
        <f>(F83-E83)/E83</f>
        <v>-9.4321224577122817E-2</v>
      </c>
      <c r="H83" s="170">
        <v>530127</v>
      </c>
      <c r="I83" s="154">
        <f>(F83-H83)/H83</f>
        <v>-1.1844331641285956E-2</v>
      </c>
    </row>
    <row r="84" spans="1:11" ht="16.5">
      <c r="A84" s="37"/>
      <c r="B84" s="162" t="s">
        <v>74</v>
      </c>
      <c r="C84" s="149" t="s">
        <v>144</v>
      </c>
      <c r="D84" s="147" t="s">
        <v>142</v>
      </c>
      <c r="E84" s="170">
        <v>71611.89285714287</v>
      </c>
      <c r="F84" s="170">
        <v>69517.5</v>
      </c>
      <c r="G84" s="154">
        <f>(F84-E84)/E84</f>
        <v>-2.9246439014270046E-2</v>
      </c>
      <c r="H84" s="170">
        <v>69581.571428571435</v>
      </c>
      <c r="I84" s="154">
        <f>(F84-H84)/H84</f>
        <v>-9.2081031307559603E-4</v>
      </c>
    </row>
    <row r="85" spans="1:11" ht="16.5">
      <c r="A85" s="37"/>
      <c r="B85" s="162" t="s">
        <v>75</v>
      </c>
      <c r="C85" s="149" t="s">
        <v>148</v>
      </c>
      <c r="D85" s="147" t="s">
        <v>145</v>
      </c>
      <c r="E85" s="170">
        <v>43395.892857142855</v>
      </c>
      <c r="F85" s="170">
        <v>50488.285714285717</v>
      </c>
      <c r="G85" s="154">
        <f>(F85-E85)/E85</f>
        <v>0.16343465683470718</v>
      </c>
      <c r="H85" s="170">
        <v>50488.285714285717</v>
      </c>
      <c r="I85" s="154">
        <f>(F85-H85)/H85</f>
        <v>0</v>
      </c>
    </row>
    <row r="86" spans="1:11" ht="16.5">
      <c r="A86" s="37"/>
      <c r="B86" s="162" t="s">
        <v>78</v>
      </c>
      <c r="C86" s="149" t="s">
        <v>149</v>
      </c>
      <c r="D86" s="158" t="s">
        <v>147</v>
      </c>
      <c r="E86" s="179">
        <v>131449.21643403039</v>
      </c>
      <c r="F86" s="179">
        <v>145314</v>
      </c>
      <c r="G86" s="154">
        <f>(F86-E86)/E86</f>
        <v>0.10547635004677147</v>
      </c>
      <c r="H86" s="179">
        <v>145314</v>
      </c>
      <c r="I86" s="154">
        <f>(F86-H86)/H86</f>
        <v>0</v>
      </c>
    </row>
    <row r="87" spans="1:11" ht="16.5">
      <c r="A87" s="37"/>
      <c r="B87" s="162" t="s">
        <v>80</v>
      </c>
      <c r="C87" s="149" t="s">
        <v>151</v>
      </c>
      <c r="D87" s="158" t="s">
        <v>150</v>
      </c>
      <c r="E87" s="179">
        <v>161191.95139353402</v>
      </c>
      <c r="F87" s="179">
        <v>248020.5</v>
      </c>
      <c r="G87" s="154">
        <f>(F87-E87)/E87</f>
        <v>0.538665534202032</v>
      </c>
      <c r="H87" s="179">
        <v>247908.375</v>
      </c>
      <c r="I87" s="154">
        <f>(F87-H87)/H87</f>
        <v>4.5228403437358661E-4</v>
      </c>
    </row>
    <row r="88" spans="1:11" ht="16.5" customHeight="1" thickBot="1">
      <c r="A88" s="35"/>
      <c r="B88" s="163" t="s">
        <v>77</v>
      </c>
      <c r="C88" s="150" t="s">
        <v>146</v>
      </c>
      <c r="D88" s="146" t="s">
        <v>162</v>
      </c>
      <c r="E88" s="173">
        <v>94297.025297897082</v>
      </c>
      <c r="F88" s="173">
        <v>97885.125</v>
      </c>
      <c r="G88" s="156">
        <f>(F88-E88)/E88</f>
        <v>3.805103809762423E-2</v>
      </c>
      <c r="H88" s="173">
        <v>93063.75</v>
      </c>
      <c r="I88" s="156">
        <f>(F88-H88)/H88</f>
        <v>5.1807228915662654E-2</v>
      </c>
    </row>
    <row r="89" spans="1:11" ht="15.75" customHeight="1" thickBot="1">
      <c r="A89" s="223" t="s">
        <v>194</v>
      </c>
      <c r="B89" s="224"/>
      <c r="C89" s="224"/>
      <c r="D89" s="225"/>
      <c r="E89" s="83">
        <f>SUM(E82:E88)</f>
        <v>1182855.1191522472</v>
      </c>
      <c r="F89" s="83">
        <f>SUM(F82:F88)</f>
        <v>1230043.2857142857</v>
      </c>
      <c r="G89" s="111">
        <f t="shared" ref="G89:G90" si="14">(F89-E89)/E89</f>
        <v>3.989344578045894E-2</v>
      </c>
      <c r="H89" s="83">
        <f>SUM(H82:H88)</f>
        <v>1233102.6964285714</v>
      </c>
      <c r="I89" s="104">
        <f t="shared" ref="I89:I90" si="15">(F89-H89)/H89</f>
        <v>-2.4810672486133035E-3</v>
      </c>
    </row>
    <row r="90" spans="1:11" ht="15.75" customHeight="1" thickBot="1">
      <c r="A90" s="223" t="s">
        <v>195</v>
      </c>
      <c r="B90" s="224"/>
      <c r="C90" s="224"/>
      <c r="D90" s="225"/>
      <c r="E90" s="99">
        <f>SUM(E89+E80+E73+E65+E54+E46+E38+E31)</f>
        <v>19753075.486358963</v>
      </c>
      <c r="F90" s="99">
        <f>SUM(F31,F38,F46,F54,F65,F73,F80,F89)</f>
        <v>21309773.378174603</v>
      </c>
      <c r="G90" s="101">
        <f t="shared" si="14"/>
        <v>7.8807874393567789E-2</v>
      </c>
      <c r="H90" s="99">
        <f>SUM(H31,H38,H46,H54,H65,H73,H80,H89)</f>
        <v>21138389.686111111</v>
      </c>
      <c r="I90" s="112">
        <f t="shared" si="15"/>
        <v>8.1076985810370743E-3</v>
      </c>
      <c r="J90" s="113"/>
    </row>
    <row r="91" spans="1:11">
      <c r="E91" s="114"/>
      <c r="F91" s="114"/>
      <c r="K91" s="115"/>
    </row>
    <row r="92" spans="1:11">
      <c r="I92" s="28"/>
    </row>
    <row r="93" spans="1:11">
      <c r="I93" s="28"/>
    </row>
    <row r="94" spans="1:11">
      <c r="I94" s="28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9" bestFit="1" customWidth="1"/>
    <col min="12" max="12" width="9.140625" style="209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8"/>
      <c r="F9" s="208"/>
    </row>
    <row r="10" spans="1:12" ht="18">
      <c r="A10" s="2" t="s">
        <v>210</v>
      </c>
      <c r="B10" s="2"/>
      <c r="C10" s="2"/>
    </row>
    <row r="11" spans="1:12" ht="18">
      <c r="A11" s="2" t="s">
        <v>224</v>
      </c>
    </row>
    <row r="12" spans="1:12" ht="15.75" thickBot="1"/>
    <row r="13" spans="1:12" ht="24.75" customHeight="1">
      <c r="A13" s="217" t="s">
        <v>3</v>
      </c>
      <c r="B13" s="217"/>
      <c r="C13" s="219" t="s">
        <v>0</v>
      </c>
      <c r="D13" s="213" t="s">
        <v>211</v>
      </c>
      <c r="E13" s="213" t="s">
        <v>212</v>
      </c>
      <c r="F13" s="213" t="s">
        <v>213</v>
      </c>
      <c r="G13" s="213" t="s">
        <v>214</v>
      </c>
      <c r="H13" s="213" t="s">
        <v>215</v>
      </c>
      <c r="I13" s="213" t="s">
        <v>216</v>
      </c>
    </row>
    <row r="14" spans="1:12" ht="24.75" customHeight="1" thickBot="1">
      <c r="A14" s="218"/>
      <c r="B14" s="218"/>
      <c r="C14" s="220"/>
      <c r="D14" s="233"/>
      <c r="E14" s="233"/>
      <c r="F14" s="233"/>
      <c r="G14" s="214"/>
      <c r="H14" s="233"/>
      <c r="I14" s="23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0"/>
    </row>
    <row r="16" spans="1:12" ht="18">
      <c r="A16" s="87"/>
      <c r="B16" s="191" t="s">
        <v>4</v>
      </c>
      <c r="C16" s="148" t="s">
        <v>163</v>
      </c>
      <c r="D16" s="201">
        <v>40000</v>
      </c>
      <c r="E16" s="201">
        <v>80000</v>
      </c>
      <c r="F16" s="201">
        <v>65000</v>
      </c>
      <c r="G16" s="141">
        <v>55000</v>
      </c>
      <c r="H16" s="141"/>
      <c r="I16" s="141">
        <f>AVERAGE(D16:H16)</f>
        <v>60000</v>
      </c>
      <c r="K16" s="200"/>
      <c r="L16" s="202"/>
    </row>
    <row r="17" spans="1:16" ht="18">
      <c r="A17" s="88"/>
      <c r="B17" s="192" t="s">
        <v>5</v>
      </c>
      <c r="C17" s="149" t="s">
        <v>164</v>
      </c>
      <c r="D17" s="187">
        <v>100000</v>
      </c>
      <c r="E17" s="187">
        <v>95000</v>
      </c>
      <c r="F17" s="187">
        <v>65000</v>
      </c>
      <c r="G17" s="203">
        <v>45000</v>
      </c>
      <c r="H17" s="203"/>
      <c r="I17" s="141">
        <f t="shared" ref="I17:I40" si="0">AVERAGE(D17:H17)</f>
        <v>76250</v>
      </c>
      <c r="K17" s="200"/>
      <c r="L17" s="202"/>
    </row>
    <row r="18" spans="1:16" ht="18">
      <c r="A18" s="88"/>
      <c r="B18" s="192" t="s">
        <v>6</v>
      </c>
      <c r="C18" s="149" t="s">
        <v>165</v>
      </c>
      <c r="D18" s="187">
        <v>100000</v>
      </c>
      <c r="E18" s="187">
        <v>95000</v>
      </c>
      <c r="F18" s="187">
        <v>65000</v>
      </c>
      <c r="G18" s="203">
        <v>60000</v>
      </c>
      <c r="H18" s="203"/>
      <c r="I18" s="141">
        <f t="shared" si="0"/>
        <v>80000</v>
      </c>
      <c r="K18" s="200"/>
      <c r="L18" s="202"/>
    </row>
    <row r="19" spans="1:16" ht="18">
      <c r="A19" s="88"/>
      <c r="B19" s="192" t="s">
        <v>7</v>
      </c>
      <c r="C19" s="149" t="s">
        <v>166</v>
      </c>
      <c r="D19" s="187">
        <v>35000</v>
      </c>
      <c r="E19" s="187">
        <v>35000</v>
      </c>
      <c r="F19" s="187">
        <v>35000</v>
      </c>
      <c r="G19" s="203">
        <v>27500</v>
      </c>
      <c r="H19" s="203"/>
      <c r="I19" s="141">
        <f t="shared" si="0"/>
        <v>33125</v>
      </c>
      <c r="K19" s="200"/>
      <c r="L19" s="202"/>
      <c r="P19" s="209"/>
    </row>
    <row r="20" spans="1:16" ht="18">
      <c r="A20" s="88"/>
      <c r="B20" s="192" t="s">
        <v>8</v>
      </c>
      <c r="C20" s="149" t="s">
        <v>167</v>
      </c>
      <c r="D20" s="187">
        <v>180000</v>
      </c>
      <c r="E20" s="187">
        <v>140000</v>
      </c>
      <c r="F20" s="187">
        <v>80000</v>
      </c>
      <c r="G20" s="203">
        <v>100000</v>
      </c>
      <c r="H20" s="203"/>
      <c r="I20" s="141">
        <f t="shared" si="0"/>
        <v>125000</v>
      </c>
      <c r="K20" s="200"/>
      <c r="L20" s="202"/>
    </row>
    <row r="21" spans="1:16" ht="18.75" customHeight="1">
      <c r="A21" s="88"/>
      <c r="B21" s="192" t="s">
        <v>9</v>
      </c>
      <c r="C21" s="149" t="s">
        <v>168</v>
      </c>
      <c r="D21" s="187">
        <v>100000</v>
      </c>
      <c r="E21" s="187">
        <v>80000</v>
      </c>
      <c r="F21" s="187">
        <v>95000</v>
      </c>
      <c r="G21" s="203">
        <v>70000</v>
      </c>
      <c r="H21" s="203"/>
      <c r="I21" s="141">
        <f t="shared" si="0"/>
        <v>86250</v>
      </c>
      <c r="K21" s="200"/>
      <c r="L21" s="202"/>
    </row>
    <row r="22" spans="1:16" ht="18">
      <c r="A22" s="88"/>
      <c r="B22" s="192" t="s">
        <v>10</v>
      </c>
      <c r="C22" s="149" t="s">
        <v>169</v>
      </c>
      <c r="D22" s="187">
        <v>80000</v>
      </c>
      <c r="E22" s="187">
        <v>75000</v>
      </c>
      <c r="F22" s="187">
        <v>77500</v>
      </c>
      <c r="G22" s="203">
        <v>60000</v>
      </c>
      <c r="H22" s="203"/>
      <c r="I22" s="141">
        <f t="shared" si="0"/>
        <v>73125</v>
      </c>
      <c r="K22" s="200"/>
      <c r="L22" s="202"/>
    </row>
    <row r="23" spans="1:16" ht="18">
      <c r="A23" s="88"/>
      <c r="B23" s="192" t="s">
        <v>11</v>
      </c>
      <c r="C23" s="149" t="s">
        <v>170</v>
      </c>
      <c r="D23" s="187">
        <v>25000</v>
      </c>
      <c r="E23" s="187">
        <v>25000</v>
      </c>
      <c r="F23" s="187">
        <v>25000</v>
      </c>
      <c r="G23" s="203">
        <v>20000</v>
      </c>
      <c r="H23" s="203"/>
      <c r="I23" s="141">
        <f t="shared" si="0"/>
        <v>23750</v>
      </c>
      <c r="K23" s="200"/>
      <c r="L23" s="202"/>
    </row>
    <row r="24" spans="1:16" ht="18">
      <c r="A24" s="88"/>
      <c r="B24" s="192" t="s">
        <v>12</v>
      </c>
      <c r="C24" s="149" t="s">
        <v>171</v>
      </c>
      <c r="D24" s="187">
        <v>25000</v>
      </c>
      <c r="E24" s="187">
        <v>25000</v>
      </c>
      <c r="F24" s="187">
        <v>25000</v>
      </c>
      <c r="G24" s="203">
        <v>25000</v>
      </c>
      <c r="H24" s="203"/>
      <c r="I24" s="141">
        <f t="shared" si="0"/>
        <v>25000</v>
      </c>
      <c r="K24" s="200"/>
      <c r="L24" s="202"/>
    </row>
    <row r="25" spans="1:16" ht="18">
      <c r="A25" s="88"/>
      <c r="B25" s="192" t="s">
        <v>13</v>
      </c>
      <c r="C25" s="149" t="s">
        <v>172</v>
      </c>
      <c r="D25" s="187">
        <v>30000</v>
      </c>
      <c r="E25" s="187">
        <v>25000</v>
      </c>
      <c r="F25" s="187">
        <v>25000</v>
      </c>
      <c r="G25" s="203">
        <v>25000</v>
      </c>
      <c r="H25" s="203"/>
      <c r="I25" s="141">
        <f t="shared" si="0"/>
        <v>26250</v>
      </c>
      <c r="K25" s="200"/>
      <c r="L25" s="202"/>
    </row>
    <row r="26" spans="1:16" ht="18">
      <c r="A26" s="88"/>
      <c r="B26" s="192" t="s">
        <v>14</v>
      </c>
      <c r="C26" s="149" t="s">
        <v>173</v>
      </c>
      <c r="D26" s="187">
        <v>30000</v>
      </c>
      <c r="E26" s="187">
        <v>25000</v>
      </c>
      <c r="F26" s="187">
        <v>25000</v>
      </c>
      <c r="G26" s="203">
        <v>25000</v>
      </c>
      <c r="H26" s="203"/>
      <c r="I26" s="141">
        <f t="shared" si="0"/>
        <v>26250</v>
      </c>
      <c r="K26" s="200"/>
      <c r="L26" s="202"/>
    </row>
    <row r="27" spans="1:16" ht="18">
      <c r="A27" s="88"/>
      <c r="B27" s="192" t="s">
        <v>15</v>
      </c>
      <c r="C27" s="149" t="s">
        <v>174</v>
      </c>
      <c r="D27" s="187">
        <v>50000</v>
      </c>
      <c r="E27" s="187">
        <v>65000</v>
      </c>
      <c r="F27" s="187">
        <v>45000</v>
      </c>
      <c r="G27" s="203">
        <v>55000</v>
      </c>
      <c r="H27" s="203"/>
      <c r="I27" s="141">
        <f t="shared" si="0"/>
        <v>53750</v>
      </c>
      <c r="K27" s="200"/>
      <c r="L27" s="202"/>
    </row>
    <row r="28" spans="1:16" ht="18">
      <c r="A28" s="88"/>
      <c r="B28" s="192" t="s">
        <v>16</v>
      </c>
      <c r="C28" s="149" t="s">
        <v>175</v>
      </c>
      <c r="D28" s="187">
        <v>30000</v>
      </c>
      <c r="E28" s="187">
        <v>25000</v>
      </c>
      <c r="F28" s="187">
        <v>27500</v>
      </c>
      <c r="G28" s="203">
        <v>25000</v>
      </c>
      <c r="H28" s="203"/>
      <c r="I28" s="141">
        <f t="shared" si="0"/>
        <v>26875</v>
      </c>
      <c r="K28" s="200"/>
      <c r="L28" s="202"/>
    </row>
    <row r="29" spans="1:16" ht="18">
      <c r="A29" s="88"/>
      <c r="B29" s="192" t="s">
        <v>17</v>
      </c>
      <c r="C29" s="149" t="s">
        <v>176</v>
      </c>
      <c r="D29" s="187">
        <v>60000</v>
      </c>
      <c r="E29" s="187">
        <v>60000</v>
      </c>
      <c r="F29" s="187">
        <v>57500</v>
      </c>
      <c r="G29" s="203">
        <v>60000</v>
      </c>
      <c r="H29" s="203"/>
      <c r="I29" s="141">
        <f t="shared" si="0"/>
        <v>59375</v>
      </c>
      <c r="K29" s="200"/>
      <c r="L29" s="202"/>
    </row>
    <row r="30" spans="1:16" ht="18">
      <c r="A30" s="88"/>
      <c r="B30" s="192" t="s">
        <v>18</v>
      </c>
      <c r="C30" s="149" t="s">
        <v>177</v>
      </c>
      <c r="D30" s="187">
        <v>105000</v>
      </c>
      <c r="E30" s="187">
        <v>85000</v>
      </c>
      <c r="F30" s="187">
        <v>75000</v>
      </c>
      <c r="G30" s="203">
        <v>50000</v>
      </c>
      <c r="H30" s="203"/>
      <c r="I30" s="141">
        <f t="shared" si="0"/>
        <v>78750</v>
      </c>
      <c r="K30" s="200"/>
      <c r="L30" s="202"/>
    </row>
    <row r="31" spans="1:16" ht="16.5" customHeight="1" thickBot="1">
      <c r="A31" s="89"/>
      <c r="B31" s="193" t="s">
        <v>19</v>
      </c>
      <c r="C31" s="150" t="s">
        <v>178</v>
      </c>
      <c r="D31" s="188">
        <v>80000</v>
      </c>
      <c r="E31" s="188">
        <v>65000</v>
      </c>
      <c r="F31" s="188">
        <v>77500</v>
      </c>
      <c r="G31" s="143">
        <v>67500</v>
      </c>
      <c r="H31" s="143"/>
      <c r="I31" s="141">
        <f t="shared" si="0"/>
        <v>72500</v>
      </c>
      <c r="K31" s="200"/>
      <c r="L31" s="202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1"/>
      <c r="K32" s="204"/>
      <c r="L32" s="205"/>
    </row>
    <row r="33" spans="1:12" ht="18">
      <c r="A33" s="87"/>
      <c r="B33" s="191" t="s">
        <v>26</v>
      </c>
      <c r="C33" s="151" t="s">
        <v>179</v>
      </c>
      <c r="D33" s="201">
        <v>150000</v>
      </c>
      <c r="E33" s="201">
        <v>100000</v>
      </c>
      <c r="F33" s="201">
        <v>140000</v>
      </c>
      <c r="G33" s="141">
        <v>125000</v>
      </c>
      <c r="H33" s="141"/>
      <c r="I33" s="141">
        <f t="shared" si="0"/>
        <v>128750</v>
      </c>
      <c r="K33" s="206"/>
      <c r="L33" s="202"/>
    </row>
    <row r="34" spans="1:12" ht="18">
      <c r="A34" s="88"/>
      <c r="B34" s="192" t="s">
        <v>27</v>
      </c>
      <c r="C34" s="149" t="s">
        <v>180</v>
      </c>
      <c r="D34" s="187">
        <v>150000</v>
      </c>
      <c r="E34" s="187">
        <v>100000</v>
      </c>
      <c r="F34" s="187">
        <v>125000</v>
      </c>
      <c r="G34" s="203">
        <v>125000</v>
      </c>
      <c r="H34" s="203"/>
      <c r="I34" s="141">
        <f t="shared" si="0"/>
        <v>125000</v>
      </c>
      <c r="K34" s="206"/>
      <c r="L34" s="202"/>
    </row>
    <row r="35" spans="1:12" ht="18">
      <c r="A35" s="88"/>
      <c r="B35" s="191" t="s">
        <v>28</v>
      </c>
      <c r="C35" s="149" t="s">
        <v>181</v>
      </c>
      <c r="D35" s="187">
        <v>100000</v>
      </c>
      <c r="E35" s="187">
        <v>85000</v>
      </c>
      <c r="F35" s="187">
        <v>95000</v>
      </c>
      <c r="G35" s="203">
        <v>82500</v>
      </c>
      <c r="H35" s="203"/>
      <c r="I35" s="141">
        <f t="shared" si="0"/>
        <v>90625</v>
      </c>
      <c r="K35" s="206"/>
      <c r="L35" s="202"/>
    </row>
    <row r="36" spans="1:12" ht="18">
      <c r="A36" s="88"/>
      <c r="B36" s="192" t="s">
        <v>29</v>
      </c>
      <c r="C36" s="149" t="s">
        <v>182</v>
      </c>
      <c r="D36" s="187">
        <v>75000</v>
      </c>
      <c r="E36" s="187">
        <v>50000</v>
      </c>
      <c r="F36" s="187">
        <v>100000</v>
      </c>
      <c r="G36" s="203">
        <v>65000</v>
      </c>
      <c r="H36" s="203"/>
      <c r="I36" s="141">
        <f t="shared" si="0"/>
        <v>72500</v>
      </c>
      <c r="K36" s="206"/>
      <c r="L36" s="202"/>
    </row>
    <row r="37" spans="1:12" ht="16.5" customHeight="1" thickBot="1">
      <c r="A37" s="89"/>
      <c r="B37" s="191" t="s">
        <v>30</v>
      </c>
      <c r="C37" s="149" t="s">
        <v>183</v>
      </c>
      <c r="D37" s="187">
        <v>100000</v>
      </c>
      <c r="E37" s="187">
        <v>100000</v>
      </c>
      <c r="F37" s="187">
        <v>87500</v>
      </c>
      <c r="G37" s="203">
        <v>65000</v>
      </c>
      <c r="H37" s="203"/>
      <c r="I37" s="141">
        <f t="shared" si="0"/>
        <v>88125</v>
      </c>
      <c r="K37" s="206"/>
      <c r="L37" s="202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1"/>
      <c r="K38" s="204"/>
      <c r="L38" s="205"/>
    </row>
    <row r="39" spans="1:12" ht="18">
      <c r="A39" s="87"/>
      <c r="B39" s="194" t="s">
        <v>31</v>
      </c>
      <c r="C39" s="152" t="s">
        <v>217</v>
      </c>
      <c r="D39" s="166">
        <v>1973400</v>
      </c>
      <c r="E39" s="166">
        <v>2000000</v>
      </c>
      <c r="F39" s="166">
        <v>1883700</v>
      </c>
      <c r="G39" s="166">
        <v>1569750</v>
      </c>
      <c r="H39" s="166"/>
      <c r="I39" s="166">
        <f t="shared" si="0"/>
        <v>1856712.5</v>
      </c>
      <c r="K39" s="206"/>
      <c r="L39" s="202"/>
    </row>
    <row r="40" spans="1:12" ht="18.75" thickBot="1">
      <c r="A40" s="89"/>
      <c r="B40" s="193" t="s">
        <v>32</v>
      </c>
      <c r="C40" s="150" t="s">
        <v>185</v>
      </c>
      <c r="D40" s="188">
        <v>1121250</v>
      </c>
      <c r="E40" s="188">
        <v>1080000</v>
      </c>
      <c r="F40" s="188">
        <v>1039623</v>
      </c>
      <c r="G40" s="143">
        <v>1031550</v>
      </c>
      <c r="H40" s="143"/>
      <c r="I40" s="143">
        <f t="shared" si="0"/>
        <v>1068105.75</v>
      </c>
      <c r="K40" s="206"/>
      <c r="L40" s="202"/>
    </row>
    <row r="41" spans="1:12" ht="15.75" thickBot="1">
      <c r="C41" s="207" t="s">
        <v>222</v>
      </c>
      <c r="D41" s="207">
        <f>SUM(D16:D40)</f>
        <v>4739650</v>
      </c>
      <c r="E41" s="207">
        <f t="shared" ref="E41:H41" si="1">SUM(E16:E40)</f>
        <v>4515000</v>
      </c>
      <c r="F41" s="207">
        <f t="shared" si="1"/>
        <v>4335823</v>
      </c>
      <c r="G41" s="207">
        <f t="shared" si="1"/>
        <v>3833800</v>
      </c>
      <c r="H41" s="207">
        <f t="shared" si="1"/>
        <v>0</v>
      </c>
      <c r="I41" s="90"/>
    </row>
    <row r="44" spans="1:12" ht="14.25" customHeight="1"/>
    <row r="48" spans="1:12" ht="15" customHeight="1"/>
    <row r="49" spans="11:12" s="125" customFormat="1" ht="15" customHeight="1">
      <c r="K49" s="209"/>
      <c r="L49" s="209"/>
    </row>
    <row r="50" spans="11:12" s="125" customFormat="1" ht="15" customHeight="1">
      <c r="K50" s="209"/>
      <c r="L50" s="209"/>
    </row>
    <row r="51" spans="11:12" s="125" customFormat="1" ht="15" customHeight="1">
      <c r="K51" s="209"/>
      <c r="L51" s="209"/>
    </row>
    <row r="52" spans="11:12" s="125" customFormat="1" ht="15" customHeight="1">
      <c r="K52" s="209"/>
      <c r="L52" s="209"/>
    </row>
    <row r="53" spans="11:12" s="125" customFormat="1" ht="15" customHeight="1">
      <c r="K53" s="209"/>
      <c r="L53" s="209"/>
    </row>
    <row r="54" spans="11:12" s="125" customFormat="1" ht="15" customHeight="1">
      <c r="K54" s="209"/>
      <c r="L54" s="209"/>
    </row>
    <row r="55" spans="11:12" s="125" customFormat="1" ht="15" customHeight="1">
      <c r="K55" s="209"/>
      <c r="L55" s="209"/>
    </row>
    <row r="56" spans="11:12" s="125" customFormat="1" ht="15" customHeight="1">
      <c r="K56" s="209"/>
      <c r="L56" s="209"/>
    </row>
    <row r="57" spans="11:12" s="125" customFormat="1" ht="15" customHeight="1">
      <c r="K57" s="209"/>
      <c r="L57" s="209"/>
    </row>
    <row r="58" spans="11:12" s="125" customFormat="1" ht="15" customHeight="1">
      <c r="K58" s="209"/>
      <c r="L58" s="209"/>
    </row>
    <row r="59" spans="11:12" s="125" customFormat="1" ht="15" customHeight="1">
      <c r="K59" s="209"/>
      <c r="L59" s="209"/>
    </row>
    <row r="60" spans="11:12" s="125" customFormat="1" ht="15" customHeight="1">
      <c r="K60" s="209"/>
      <c r="L60" s="209"/>
    </row>
    <row r="61" spans="11:12" s="125" customFormat="1" ht="15" customHeight="1">
      <c r="K61" s="209"/>
      <c r="L61" s="209"/>
    </row>
    <row r="62" spans="11:12" s="125" customFormat="1" ht="15" customHeight="1">
      <c r="K62" s="209"/>
      <c r="L62" s="209"/>
    </row>
    <row r="63" spans="11:12" s="125" customFormat="1" ht="15" customHeight="1">
      <c r="K63" s="209"/>
      <c r="L63" s="209"/>
    </row>
    <row r="64" spans="11:12" s="125" customFormat="1" ht="15" customHeight="1">
      <c r="K64" s="209"/>
      <c r="L64" s="209"/>
    </row>
    <row r="65" spans="11:12" s="125" customFormat="1" ht="15" customHeight="1">
      <c r="K65" s="209"/>
      <c r="L65" s="209"/>
    </row>
    <row r="66" spans="11:12" s="125" customFormat="1" ht="15" customHeight="1">
      <c r="K66" s="209"/>
      <c r="L66" s="209"/>
    </row>
    <row r="67" spans="11:12" s="125" customFormat="1" ht="15" customHeight="1">
      <c r="K67" s="209"/>
      <c r="L67" s="209"/>
    </row>
    <row r="68" spans="11:12" s="125" customFormat="1" ht="15" customHeight="1">
      <c r="K68" s="209"/>
      <c r="L68" s="209"/>
    </row>
    <row r="69" spans="11:12" s="125" customFormat="1" ht="15" customHeight="1">
      <c r="K69" s="209"/>
      <c r="L69" s="209"/>
    </row>
    <row r="70" spans="11:12" s="125" customFormat="1" ht="15" customHeight="1">
      <c r="K70" s="209"/>
      <c r="L70" s="209"/>
    </row>
    <row r="71" spans="11:12" s="125" customFormat="1" ht="15" customHeight="1">
      <c r="K71" s="209"/>
      <c r="L71" s="209"/>
    </row>
    <row r="72" spans="11:12" s="125" customFormat="1" ht="15" customHeight="1">
      <c r="K72" s="209"/>
      <c r="L72" s="209"/>
    </row>
    <row r="73" spans="11:12" s="125" customFormat="1" ht="15" customHeight="1">
      <c r="K73" s="209"/>
      <c r="L73" s="209"/>
    </row>
    <row r="74" spans="11:12" s="125" customFormat="1" ht="15" customHeight="1">
      <c r="K74" s="209"/>
      <c r="L74" s="209"/>
    </row>
    <row r="75" spans="11:12" s="125" customFormat="1" ht="15" customHeight="1">
      <c r="K75" s="209"/>
      <c r="L75" s="209"/>
    </row>
    <row r="76" spans="11:12" s="125" customFormat="1" ht="15" customHeight="1">
      <c r="K76" s="209"/>
      <c r="L76" s="209"/>
    </row>
    <row r="77" spans="11:12" s="125" customFormat="1" ht="15" customHeight="1">
      <c r="K77" s="209"/>
      <c r="L77" s="209"/>
    </row>
    <row r="78" spans="11:12" s="125" customFormat="1" ht="15" customHeight="1">
      <c r="K78" s="209"/>
      <c r="L78" s="209"/>
    </row>
    <row r="79" spans="11:12" s="125" customFormat="1" ht="15" customHeight="1">
      <c r="K79" s="209"/>
      <c r="L79" s="209"/>
    </row>
    <row r="80" spans="11:12" s="125" customFormat="1" ht="15" customHeight="1">
      <c r="K80" s="209"/>
      <c r="L80" s="209"/>
    </row>
    <row r="81" spans="11:12" s="125" customFormat="1" ht="15" customHeight="1">
      <c r="K81" s="209"/>
      <c r="L81" s="209"/>
    </row>
    <row r="82" spans="11:12" s="125" customFormat="1" ht="15" customHeight="1">
      <c r="K82" s="209"/>
      <c r="L82" s="209"/>
    </row>
    <row r="83" spans="11:12" s="125" customFormat="1" ht="15" customHeight="1">
      <c r="K83" s="209"/>
      <c r="L83" s="209"/>
    </row>
    <row r="84" spans="11:12" s="125" customFormat="1" ht="15" customHeight="1">
      <c r="K84" s="209"/>
      <c r="L84" s="209"/>
    </row>
    <row r="85" spans="11:12" s="125" customFormat="1" ht="15" customHeight="1">
      <c r="K85" s="209"/>
      <c r="L85" s="209"/>
    </row>
    <row r="86" spans="11:12" s="125" customFormat="1" ht="15" customHeight="1">
      <c r="K86" s="209"/>
      <c r="L86" s="209"/>
    </row>
    <row r="87" spans="11:12" s="125" customFormat="1" ht="15" customHeight="1">
      <c r="K87" s="209"/>
      <c r="L87" s="209"/>
    </row>
    <row r="88" spans="11:12" s="125" customFormat="1" ht="15" customHeight="1">
      <c r="K88" s="209"/>
      <c r="L88" s="209"/>
    </row>
    <row r="89" spans="11:12" s="125" customFormat="1" ht="15" customHeight="1">
      <c r="K89" s="209"/>
      <c r="L89" s="209"/>
    </row>
    <row r="90" spans="11:12" s="125" customFormat="1" ht="15" customHeight="1">
      <c r="K90" s="209"/>
      <c r="L90" s="209"/>
    </row>
    <row r="91" spans="11:12" s="125" customFormat="1" ht="15" customHeight="1">
      <c r="K91" s="209"/>
      <c r="L91" s="209"/>
    </row>
    <row r="92" spans="11:12" s="125" customFormat="1">
      <c r="K92" s="209"/>
      <c r="L92" s="20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07-10-2024</vt:lpstr>
      <vt:lpstr>By Order</vt:lpstr>
      <vt:lpstr>All Stores</vt:lpstr>
      <vt:lpstr>'07-10-2024'!Print_Titles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2024-10-14T08:29:10Z</cp:lastPrinted>
  <dcterms:created xsi:type="dcterms:W3CDTF">2010-10-20T06:23:14Z</dcterms:created>
  <dcterms:modified xsi:type="dcterms:W3CDTF">2024-10-14T08:29:24Z</dcterms:modified>
</cp:coreProperties>
</file>