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2-07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'22-07-2024'!$12:$14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6" i="11"/>
  <c r="G86" i="11"/>
  <c r="I87" i="11"/>
  <c r="G87" i="11"/>
  <c r="I84" i="11"/>
  <c r="G84" i="11"/>
  <c r="I82" i="11"/>
  <c r="G82" i="11"/>
  <c r="I83" i="11"/>
  <c r="G83" i="11"/>
  <c r="I75" i="11"/>
  <c r="G75" i="11"/>
  <c r="I79" i="11"/>
  <c r="G79" i="11"/>
  <c r="I76" i="11"/>
  <c r="G76" i="11"/>
  <c r="I78" i="11"/>
  <c r="G78" i="11"/>
  <c r="I77" i="11"/>
  <c r="G77" i="11"/>
  <c r="I72" i="11"/>
  <c r="G72" i="11"/>
  <c r="I71" i="11"/>
  <c r="G71" i="11"/>
  <c r="I70" i="11"/>
  <c r="G70" i="11"/>
  <c r="I69" i="11"/>
  <c r="G69" i="11"/>
  <c r="I68" i="11"/>
  <c r="G68" i="11"/>
  <c r="I67" i="11"/>
  <c r="G67" i="11"/>
  <c r="I60" i="11"/>
  <c r="G60" i="11"/>
  <c r="I61" i="11"/>
  <c r="G61" i="11"/>
  <c r="I58" i="11"/>
  <c r="G58" i="11"/>
  <c r="I64" i="11"/>
  <c r="G64" i="11"/>
  <c r="I62" i="11"/>
  <c r="G62" i="11"/>
  <c r="I63" i="11"/>
  <c r="G63" i="11"/>
  <c r="I56" i="11"/>
  <c r="G56" i="11"/>
  <c r="I57" i="11"/>
  <c r="G57" i="11"/>
  <c r="I59" i="11"/>
  <c r="G59" i="11"/>
  <c r="I48" i="11"/>
  <c r="G48" i="11"/>
  <c r="I52" i="11"/>
  <c r="G52" i="11"/>
  <c r="I50" i="11"/>
  <c r="G50" i="11"/>
  <c r="I51" i="11"/>
  <c r="G51" i="11"/>
  <c r="I49" i="11"/>
  <c r="G49" i="11"/>
  <c r="I53" i="11"/>
  <c r="G53" i="11"/>
  <c r="I44" i="11"/>
  <c r="G44" i="11"/>
  <c r="I40" i="11"/>
  <c r="G40" i="11"/>
  <c r="I45" i="11"/>
  <c r="G45" i="11"/>
  <c r="I42" i="11"/>
  <c r="G42" i="11"/>
  <c r="I41" i="11"/>
  <c r="G41" i="11"/>
  <c r="I43" i="11"/>
  <c r="G43" i="11"/>
  <c r="I37" i="11"/>
  <c r="G37" i="11"/>
  <c r="I33" i="11"/>
  <c r="G33" i="11"/>
  <c r="I36" i="11"/>
  <c r="G36" i="11"/>
  <c r="I35" i="11"/>
  <c r="G35" i="11"/>
  <c r="I34" i="11"/>
  <c r="G34" i="11"/>
  <c r="I18" i="11"/>
  <c r="G18" i="11"/>
  <c r="I23" i="11"/>
  <c r="G23" i="11"/>
  <c r="I15" i="11"/>
  <c r="G15" i="11"/>
  <c r="I25" i="11"/>
  <c r="G25" i="11"/>
  <c r="I26" i="11"/>
  <c r="G26" i="11"/>
  <c r="I17" i="11"/>
  <c r="G17" i="11"/>
  <c r="I20" i="11"/>
  <c r="G20" i="11"/>
  <c r="I24" i="11"/>
  <c r="G24" i="11"/>
  <c r="I21" i="11"/>
  <c r="G21" i="11"/>
  <c r="I22" i="11"/>
  <c r="G22" i="11"/>
  <c r="I27" i="11"/>
  <c r="G27" i="11"/>
  <c r="I16" i="11"/>
  <c r="G16" i="11"/>
  <c r="I29" i="11"/>
  <c r="G29" i="11"/>
  <c r="I28" i="11"/>
  <c r="G28" i="11"/>
  <c r="I19" i="11"/>
  <c r="G19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<sst xmlns="http://schemas.openxmlformats.org/spreadsheetml/2006/main" count="852" uniqueCount="231">
  <si>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</si>
  <si>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</si>
  <si>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</si>
  <si>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</si>
  <si>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</si>
  <si>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</si>
  <si>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</si>
  <si>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</si>
  <si>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</si>
  <si>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</si>
  <si>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</si>
  <si>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</si>
  <si>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</si>
  <si>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</si>
  <si>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</si>
  <si>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</si>
  <si>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</si>
  <si>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</si>
  <si>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</si>
  <si>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</si>
  <si>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</si>
  <si>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</si>
  <si>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</si>
  <si>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</si>
  <si>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</si>
  <si>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</si>
  <si>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</si>
  <si>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</si>
  <si>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</si>
  <si>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</si>
  <si>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</si>
  <si>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</si>
  <si>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</si>
  <si>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</si>
  <si>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</si>
  <si>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</si>
  <si>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</si>
  <si>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</si>
  <si>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</si>
  <si>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</si>
  <si>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</si>
  <si>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</si>
  <si>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</si>
  <si>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</si>
  <si>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</si>
  <si>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</si>
  <si>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</si>
  <si>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</si>
  <si>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</si>
  <si>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</si>
  <si>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</si>
  <si>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</si>
  <si>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</si>
  <si>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</si>
  <si>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</si>
  <si>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</si>
  <si>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</si>
  <si>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</si>
  <si>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</si>
  <si>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</si>
  <si>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</si>
  <si>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</si>
  <si>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</si>
  <si>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</si>
  <si>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</si>
  <si>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</si>
  <si>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</si>
  <si>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</si>
  <si>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</si>
  <si>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</si>
  <si>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</si>
  <si>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</si>
  <si>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</si>
  <si>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</si>
  <si>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</si>
  <si>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</si>
  <si>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</si>
  <si>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</si>
  <si>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</si>
  <si>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</si>
  <si>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</si>
  <si>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</si>
  <si>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</si>
  <si>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</si>
  <si>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</si>
  <si>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</si>
  <si>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</si>
  <si>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</si>
  <si>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</si>
  <si>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</si>
  <si>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</si>
  <si>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</si>
  <si>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</si>
  <si>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</si>
  <si>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</si>
  <si>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</si>
  <si>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</si>
  <si>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</si>
  <si>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</si>
  <si>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</si>
  <si>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</si>
  <si>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</si>
  <si>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</si>
  <si>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</si>
  <si>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</si>
  <si>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</si>
  <si>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</si>
  <si>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</si>
  <si>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</si>
  <si>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</si>
  <si>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</si>
  <si>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</si>
  <si>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</si>
  <si>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</si>
  <si>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</si>
  <si>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</si>
  <si>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</si>
  <si>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</si>
  <si>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</si>
  <si>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</si>
  <si>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</si>
  <si>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</si>
  <si>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</si>
  <si>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</si>
  <si>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</si>
  <si>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</si>
  <si>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</si>
  <si>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</si>
  <si>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</si>
  <si>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</si>
  <si>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</si>
  <si>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</si>
  <si>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</si>
  <si>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</si>
  <si>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</si>
  <si>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</si>
  <si>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</si>
  <si>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</si>
  <si>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</si>
  <si>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</si>
  <si>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</si>
  <si>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</si>
  <si>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</si>
  <si>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</si>
  <si>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</si>
  <si>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</si>
  <si>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</si>
  <si>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</si>
  <si>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</si>
  <si>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</si>
  <si>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</si>
  <si>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</si>
  <si>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</si>
  <si>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</si>
  <si>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</si>
  <si>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</si>
  <si>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</si>
  <si>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</si>
  <si>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</si>
  <si>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</si>
  <si>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</si>
  <si>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</si>
  <si>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</si>
  <si>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</si>
  <si>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</si>
  <si>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</si>
  <si>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</si>
  <si>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</si>
  <si>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</si>
  <si>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</si>
  <si>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</si>
  <si>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</si>
  <si>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</si>
  <si>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</si>
  <si>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</si>
  <si>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</si>
  <si>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</si>
  <si>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</si>
  <si>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</si>
  <si>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</si>
  <si>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</si>
  <si>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</si>
  <si>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</si>
  <si>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</si>
  <si>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</si>
  <si>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</si>
  <si>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</si>
  <si>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</si>
  <si>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</si>
  <si>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</si>
  <si>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</si>
  <si>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</si>
  <si>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</si>
  <si>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</si>
  <si>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</si>
  <si>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</si>
  <si>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</si>
  <si>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</si>
  <si>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</si>
  <si>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</si>
  <si>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</si>
  <si>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</si>
  <si>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</si>
  <si>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</si>
  <si>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</si>
  <si>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</si>
  <si>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</si>
  <si>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</si>
  <si>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</si>
  <si>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</si>
  <si>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</si>
  <si>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</si>
  <si>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</si>
  <si>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</si>
  <si>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</si>
  <si>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</si>
  <si>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</si>
  <si>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</si>
  <si>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تموز 2023 (ل.ل.)</t>
  </si>
  <si>
    <t>1$=89700 LBP</t>
  </si>
  <si>
    <t>المجموع</t>
  </si>
  <si>
    <t>معدل أسعار  السوبرماركات في 15-07-2024(ل.ل.)</t>
  </si>
  <si>
    <t>معدل أسعار المحلات والملاحم في 15-07-2024 (ل.ل.)</t>
  </si>
  <si>
    <t>المعدل العام للأسعار في 15-07-2024  (ل.ل.)</t>
  </si>
  <si>
    <t xml:space="preserve"> التاريخ22 تموز2024 </t>
  </si>
  <si>
    <t xml:space="preserve"> التاريخ22 تموز 2024</t>
  </si>
  <si>
    <t>معدل أسعار  السوبرماركات في 22-07-2024(ل.ل.)</t>
  </si>
  <si>
    <t xml:space="preserve"> التاريخ 22 تموز 2024</t>
  </si>
  <si>
    <t>معدل أسعار المحلات والملاحم في 22-07-2024 (ل.ل.)</t>
  </si>
  <si>
    <t>المعدل العام للأسعار في 22-07-2024 (ل.ل.)</t>
  </si>
  <si>
    <t>المعدل العام للأسعار في 22-07-2024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</si>
</sst>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1" t="s">
        <v>202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218</v>
      </c>
      <c r="F12" s="214" t="s">
        <v>226</v>
      </c>
      <c r="G12" s="214" t="s">
        <v>197</v>
      </c>
      <c r="H12" s="214" t="s">
        <v>221</v>
      </c>
      <c r="I12" s="214" t="s">
        <v>187</v>
      </c>
    </row>
    <row r="13" spans="1:9" ht="38.25" customHeight="1" thickBot="1">
      <c r="A13" s="213"/>
      <c r="B13" s="219"/>
      <c r="C13" s="217"/>
      <c r="D13" s="215"/>
      <c r="E13" s="215"/>
      <c r="F13" s="215"/>
      <c r="G13" s="215"/>
      <c r="H13" s="215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67909.36</v>
      </c>
      <c r="F15" s="175">
        <v>85149.8</v>
      </c>
      <c r="G15" s="45">
        <f t="shared" ref="G15:G30" si="0">(F15-E15)/E15</f>
        <v>0.25387428183684846</v>
      </c>
      <c r="H15" s="175">
        <v>78949.8</v>
      </c>
      <c r="I15" s="45">
        <f t="shared" ref="I15:I30" si="1">(F15-H15)/H15</f>
        <v>7.8530914581164235E-2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55683.304444444439</v>
      </c>
      <c r="F16" s="169">
        <v>64388.666666666664</v>
      </c>
      <c r="G16" s="48">
        <f>(F16-E16)/E16</f>
        <v>0.15633702613514283</v>
      </c>
      <c r="H16" s="169">
        <v>67166.444444444438</v>
      </c>
      <c r="I16" s="44">
        <f t="shared" si="1"/>
        <v>-4.1356629798609698E-2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44370.462222222224</v>
      </c>
      <c r="F17" s="169">
        <v>64944.222222222219</v>
      </c>
      <c r="G17" s="48">
        <f t="shared" si="0"/>
        <v>0.46368144413190182</v>
      </c>
      <c r="H17" s="169">
        <v>59649.8</v>
      </c>
      <c r="I17" s="44">
        <f t="shared" si="1"/>
        <v>8.8758423703385686E-2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22168.757777777777</v>
      </c>
      <c r="F18" s="169">
        <v>39244.800000000003</v>
      </c>
      <c r="G18" s="48">
        <f t="shared" si="0"/>
        <v>0.77027510487481854</v>
      </c>
      <c r="H18" s="169">
        <v>35844.800000000003</v>
      </c>
      <c r="I18" s="44">
        <f t="shared" si="1"/>
        <v>9.4853367852519743E-2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126424.49666666667</v>
      </c>
      <c r="F19" s="169">
        <v>201687.25</v>
      </c>
      <c r="G19" s="48">
        <f t="shared" si="0"/>
        <v>0.59531780088294584</v>
      </c>
      <c r="H19" s="169">
        <v>220437.25</v>
      </c>
      <c r="I19" s="44">
        <f t="shared" si="1"/>
        <v>-8.5058219515984704E-2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63116.926666666666</v>
      </c>
      <c r="F20" s="169">
        <v>67777.555555555562</v>
      </c>
      <c r="G20" s="48">
        <f t="shared" si="0"/>
        <v>7.3841188648215164E-2</v>
      </c>
      <c r="H20" s="169">
        <v>61449.8</v>
      </c>
      <c r="I20" s="44">
        <f t="shared" si="1"/>
        <v>0.10297438812747249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85943.004444444436</v>
      </c>
      <c r="F21" s="169">
        <v>96849.8</v>
      </c>
      <c r="G21" s="48">
        <f t="shared" si="0"/>
        <v>0.12690731056075627</v>
      </c>
      <c r="H21" s="169">
        <v>97849.8</v>
      </c>
      <c r="I21" s="44">
        <f t="shared" si="1"/>
        <v>-1.0219744956044876E-2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16793.295238095237</v>
      </c>
      <c r="F22" s="169">
        <v>30449.8</v>
      </c>
      <c r="G22" s="48">
        <f t="shared" si="0"/>
        <v>0.813211735295719</v>
      </c>
      <c r="H22" s="169">
        <v>31722.222222222223</v>
      </c>
      <c r="I22" s="44">
        <f t="shared" si="1"/>
        <v>-4.0111383537653277E-2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19562.628888888888</v>
      </c>
      <c r="F23" s="169">
        <v>42109.777777777781</v>
      </c>
      <c r="G23" s="48">
        <f t="shared" si="0"/>
        <v>1.1525623175162896</v>
      </c>
      <c r="H23" s="169">
        <v>42277.555555555555</v>
      </c>
      <c r="I23" s="44">
        <f t="shared" si="1"/>
        <v>-3.9684834085854945E-3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19529.644444444442</v>
      </c>
      <c r="F24" s="169">
        <v>42610.888888888891</v>
      </c>
      <c r="G24" s="48">
        <f t="shared" si="0"/>
        <v>1.1818568694429212</v>
      </c>
      <c r="H24" s="169">
        <v>42388.666666666664</v>
      </c>
      <c r="I24" s="44">
        <f t="shared" si="1"/>
        <v>5.2424914416328173E-3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20262.084444444445</v>
      </c>
      <c r="F25" s="169">
        <v>42398.8</v>
      </c>
      <c r="G25" s="48">
        <f>(F25-E25)/E25</f>
        <v>1.0925191638723581</v>
      </c>
      <c r="H25" s="169">
        <v>43049.8</v>
      </c>
      <c r="I25" s="44">
        <f t="shared" si="1"/>
        <v>-1.5122021472805912E-2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65382.137460317455</v>
      </c>
      <c r="F26" s="169">
        <v>87149.8</v>
      </c>
      <c r="G26" s="48">
        <f>(F26-E26)/E26</f>
        <v>0.33292980904599595</v>
      </c>
      <c r="H26" s="169">
        <v>84649.8</v>
      </c>
      <c r="I26" s="44">
        <f t="shared" si="1"/>
        <v>2.9533442488936773E-2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19173.204444444447</v>
      </c>
      <c r="F27" s="169">
        <v>41499.777777777781</v>
      </c>
      <c r="G27" s="48">
        <f t="shared" si="0"/>
        <v>1.1644674941023014</v>
      </c>
      <c r="H27" s="169">
        <v>41722</v>
      </c>
      <c r="I27" s="44">
        <f t="shared" si="1"/>
        <v>-5.3262600599736105E-3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47178.135555555556</v>
      </c>
      <c r="F28" s="169">
        <v>47222</v>
      </c>
      <c r="G28" s="48">
        <f t="shared" si="0"/>
        <v>9.297621435842892E-4</v>
      </c>
      <c r="H28" s="169">
        <v>58349.8</v>
      </c>
      <c r="I28" s="44">
        <f t="shared" si="1"/>
        <v>-0.1907084514428499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63618.819285714286</v>
      </c>
      <c r="F29" s="169">
        <v>147350</v>
      </c>
      <c r="G29" s="48">
        <f t="shared" si="0"/>
        <v>1.3161385523086515</v>
      </c>
      <c r="H29" s="169">
        <v>143778.57142857142</v>
      </c>
      <c r="I29" s="44">
        <f t="shared" si="1"/>
        <v>2.4839783397088838E-2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40416.64444444445</v>
      </c>
      <c r="F30" s="172">
        <v>62949.8</v>
      </c>
      <c r="G30" s="51">
        <f t="shared" si="0"/>
        <v>0.55752168111157707</v>
      </c>
      <c r="H30" s="172">
        <v>64666.444444444445</v>
      </c>
      <c r="I30" s="56">
        <f t="shared" si="1"/>
        <v>-2.654613933381211E-2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118607.70428571428</v>
      </c>
      <c r="F32" s="175">
        <v>185555.33333333334</v>
      </c>
      <c r="G32" s="45">
        <f>(F32-E32)/E32</f>
        <v>0.5644458717989248</v>
      </c>
      <c r="H32" s="175">
        <v>185550</v>
      </c>
      <c r="I32" s="44">
        <f>(F32-H32)/H32</f>
        <v>2.8743375550218455E-5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183888.66666666666</v>
      </c>
      <c r="G33" s="48">
        <f>(F33-E33)/E33</f>
        <v>0.70467522408188898</v>
      </c>
      <c r="H33" s="169">
        <v>173550</v>
      </c>
      <c r="I33" s="44">
        <f>(F33-H33)/H33</f>
        <v>5.957168923461053E-2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77544.495714285731</v>
      </c>
      <c r="F34" s="169">
        <v>89500</v>
      </c>
      <c r="G34" s="48">
        <f>(F34-E34)/E34</f>
        <v>0.15417605305945334</v>
      </c>
      <c r="H34" s="169">
        <v>87700</v>
      </c>
      <c r="I34" s="44">
        <f>(F34-H34)/H34</f>
        <v>2.0524515393386546E-2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122500</v>
      </c>
      <c r="G35" s="48">
        <f>(F35-E35)/E35</f>
        <v>1.3062452745504987</v>
      </c>
      <c r="H35" s="169">
        <v>120000</v>
      </c>
      <c r="I35" s="44">
        <f>(F35-H35)/H35</f>
        <v>2.0833333333333332E-2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164849.79999999999</v>
      </c>
      <c r="G36" s="51">
        <f>(F36-E36)/E36</f>
        <v>1.6898073996059255</v>
      </c>
      <c r="H36" s="169">
        <v>119949.8</v>
      </c>
      <c r="I36" s="56">
        <f>(F36-H36)/H36</f>
        <v>0.37432325856316545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1470969.4533333334</v>
      </c>
      <c r="F38" s="169">
        <v>1958001.5</v>
      </c>
      <c r="G38" s="45">
        <f t="shared" ref="G38:G43" si="2">(F38-E38)/E38</f>
        <v>0.33109596230092569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962213.70035714284</v>
      </c>
      <c r="F39" s="169">
        <v>980720</v>
      </c>
      <c r="G39" s="48">
        <f t="shared" si="2"/>
        <v>1.9233045253864312E-2</v>
      </c>
      <c r="H39" s="169">
        <v>1001276.25</v>
      </c>
      <c r="I39" s="44">
        <f t="shared" si="3"/>
        <v>-2.0530048525569243E-2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658883.34285714279</v>
      </c>
      <c r="F40" s="169">
        <v>554047</v>
      </c>
      <c r="G40" s="48">
        <f t="shared" si="2"/>
        <v>-0.159112146320981</v>
      </c>
      <c r="H40" s="169">
        <v>550459</v>
      </c>
      <c r="I40" s="44">
        <f t="shared" si="3"/>
        <v>6.5181966322650732E-3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280420.34285714285</v>
      </c>
      <c r="F41" s="169">
        <v>390045.5</v>
      </c>
      <c r="G41" s="48">
        <f t="shared" si="2"/>
        <v>0.39093154236211924</v>
      </c>
      <c r="H41" s="169">
        <v>373600.5</v>
      </c>
      <c r="I41" s="44">
        <f t="shared" si="3"/>
        <v>4.4017607042817125E-2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200666.56666666665</v>
      </c>
      <c r="F42" s="169">
        <v>210795</v>
      </c>
      <c r="G42" s="48">
        <f t="shared" si="2"/>
        <v>5.047394541890976E-2</v>
      </c>
      <c r="H42" s="169">
        <v>237705</v>
      </c>
      <c r="I42" s="44">
        <f t="shared" si="3"/>
        <v>-0.11320754716981132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682242.3916666666</v>
      </c>
      <c r="F43" s="169">
        <v>1038905.4</v>
      </c>
      <c r="G43" s="51">
        <f t="shared" si="2"/>
        <v>0.52278048489779805</v>
      </c>
      <c r="H43" s="169">
        <v>1017377.4</v>
      </c>
      <c r="I43" s="59">
        <f t="shared" si="3"/>
        <v>2.116028919061894E-2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388756.70833333337</v>
      </c>
      <c r="F45" s="169">
        <v>356669.625</v>
      </c>
      <c r="G45" s="45">
        <f t="shared" ref="G45:G50" si="4">(F45-E45)/E45</f>
        <v>-8.2537696830740734E-2</v>
      </c>
      <c r="H45" s="169">
        <v>329535.375</v>
      </c>
      <c r="I45" s="44">
        <f t="shared" ref="I45:I50" si="5">(F45-H45)/H45</f>
        <v>8.2340932289894517E-2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312583.15555555548</v>
      </c>
      <c r="F46" s="169">
        <v>314398.5</v>
      </c>
      <c r="G46" s="48">
        <f t="shared" si="4"/>
        <v>5.8075568442518899E-3</v>
      </c>
      <c r="H46" s="169">
        <v>315923.40000000002</v>
      </c>
      <c r="I46" s="84">
        <f t="shared" si="5"/>
        <v>-4.826802952867762E-3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926022.74761904753</v>
      </c>
      <c r="F47" s="169">
        <v>990175.875</v>
      </c>
      <c r="G47" s="48">
        <f t="shared" si="4"/>
        <v>6.9278133335169592E-2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1320617.3330000001</v>
      </c>
      <c r="F48" s="169">
        <v>1297286.25</v>
      </c>
      <c r="G48" s="48">
        <f t="shared" si="4"/>
        <v>-1.7666800531081699E-2</v>
      </c>
      <c r="H48" s="169">
        <v>1297510.5</v>
      </c>
      <c r="I48" s="84">
        <f t="shared" si="5"/>
        <v>-1.7283097131005876E-4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140858.79999999999</v>
      </c>
      <c r="F49" s="169">
        <v>142847.25</v>
      </c>
      <c r="G49" s="48">
        <f t="shared" si="4"/>
        <v>1.4116618911988543E-2</v>
      </c>
      <c r="H49" s="169">
        <v>142847.25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1863900</v>
      </c>
      <c r="F50" s="169">
        <v>1716858</v>
      </c>
      <c r="G50" s="56">
        <f t="shared" si="4"/>
        <v>-7.8889425398358276E-2</v>
      </c>
      <c r="H50" s="169">
        <v>1732555.5</v>
      </c>
      <c r="I50" s="59">
        <f t="shared" si="5"/>
        <v>-9.0603158167227547E-3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153622.1</v>
      </c>
      <c r="F52" s="166">
        <v>150471.75</v>
      </c>
      <c r="G52" s="168">
        <f t="shared" ref="G52:G60" si="6">(F52-E52)/E52</f>
        <v>-2.0507140574175239E-2</v>
      </c>
      <c r="H52" s="166">
        <v>150471.75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169698.88</v>
      </c>
      <c r="F53" s="169">
        <v>190463</v>
      </c>
      <c r="G53" s="171">
        <f t="shared" si="6"/>
        <v>0.12235861544872892</v>
      </c>
      <c r="H53" s="169">
        <v>194050</v>
      </c>
      <c r="I53" s="84">
        <f t="shared" si="7"/>
        <v>-1.8484926565318218E-2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134187.5333333333</v>
      </c>
      <c r="F54" s="169">
        <v>140290.79999999999</v>
      </c>
      <c r="G54" s="171">
        <f t="shared" si="6"/>
        <v>4.5483112440152365E-2</v>
      </c>
      <c r="H54" s="169">
        <v>153387</v>
      </c>
      <c r="I54" s="84">
        <f t="shared" si="7"/>
        <v>-8.5380116959064403E-2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179394.62</v>
      </c>
      <c r="F55" s="169">
        <v>199492.8</v>
      </c>
      <c r="G55" s="171">
        <f t="shared" si="6"/>
        <v>0.11203334860320779</v>
      </c>
      <c r="H55" s="169">
        <v>192137.4</v>
      </c>
      <c r="I55" s="84">
        <f t="shared" si="7"/>
        <v>3.8281979458450015E-2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97734</v>
      </c>
      <c r="F56" s="169">
        <v>118254.5</v>
      </c>
      <c r="G56" s="176">
        <f t="shared" si="6"/>
        <v>0.20996275605214151</v>
      </c>
      <c r="H56" s="169">
        <v>117507</v>
      </c>
      <c r="I56" s="85">
        <f t="shared" si="7"/>
        <v>6.3613231552162846E-3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108659.37</v>
      </c>
      <c r="F57" s="172">
        <v>147407</v>
      </c>
      <c r="G57" s="174">
        <f t="shared" si="6"/>
        <v>0.3565972267278929</v>
      </c>
      <c r="H57" s="172">
        <v>135746</v>
      </c>
      <c r="I57" s="117">
        <f t="shared" si="7"/>
        <v>8.590308370044053E-2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214112.71428571426</v>
      </c>
      <c r="F58" s="175">
        <v>178353.5</v>
      </c>
      <c r="G58" s="44">
        <f t="shared" si="6"/>
        <v>-0.16701116701550375</v>
      </c>
      <c r="H58" s="175">
        <v>179400</v>
      </c>
      <c r="I58" s="44">
        <f t="shared" si="7"/>
        <v>-5.8333333333333336E-3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203856.10714285713</v>
      </c>
      <c r="F59" s="169">
        <v>179848.5</v>
      </c>
      <c r="G59" s="48">
        <f t="shared" si="6"/>
        <v>-0.11776741682815131</v>
      </c>
      <c r="H59" s="169">
        <v>179063.625</v>
      </c>
      <c r="I59" s="44">
        <f t="shared" si="7"/>
        <v>4.3832185347526609E-3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1087811.1000000001</v>
      </c>
      <c r="F60" s="169">
        <v>944840</v>
      </c>
      <c r="G60" s="51">
        <f t="shared" si="6"/>
        <v>-0.13143008009386931</v>
      </c>
      <c r="H60" s="169">
        <v>944840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412973.53333333333</v>
      </c>
      <c r="F62" s="169">
        <v>447490.875</v>
      </c>
      <c r="G62" s="45">
        <f t="shared" ref="G62:G67" si="8">(F62-E62)/E62</f>
        <v>8.3582454759409133E-2</v>
      </c>
      <c r="H62" s="169">
        <v>449596.33333333331</v>
      </c>
      <c r="I62" s="44">
        <f t="shared" ref="I62:I67" si="9">(F62-H62)/H62</f>
        <v>-4.6829971181555768E-3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2315795.0499999998</v>
      </c>
      <c r="F63" s="169">
        <v>2920183.5</v>
      </c>
      <c r="G63" s="48">
        <f t="shared" si="8"/>
        <v>0.26098529315018626</v>
      </c>
      <c r="H63" s="169">
        <v>2920183.5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898443.88888888876</v>
      </c>
      <c r="F64" s="169">
        <v>823221.75</v>
      </c>
      <c r="G64" s="48">
        <f t="shared" si="8"/>
        <v>-8.3724915733932426E-2</v>
      </c>
      <c r="H64" s="169">
        <v>823221.75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555032.30952380947</v>
      </c>
      <c r="F65" s="169">
        <v>600840.5</v>
      </c>
      <c r="G65" s="48">
        <f t="shared" si="8"/>
        <v>8.2532475479655795E-2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287950.23214285716</v>
      </c>
      <c r="F66" s="169">
        <v>296010</v>
      </c>
      <c r="G66" s="48">
        <f t="shared" si="8"/>
        <v>2.7990141897660456E-2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228233.69285714286</v>
      </c>
      <c r="F67" s="169">
        <v>219989.25</v>
      </c>
      <c r="G67" s="51">
        <f t="shared" si="8"/>
        <v>-3.6122812341748592E-2</v>
      </c>
      <c r="H67" s="169">
        <v>219989.25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273934.33055555553</v>
      </c>
      <c r="F69" s="175">
        <v>312654.33333333331</v>
      </c>
      <c r="G69" s="45">
        <f>(F69-E69)/E69</f>
        <v>0.14134775549764522</v>
      </c>
      <c r="H69" s="175">
        <v>312654.33333333331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211138.2</v>
      </c>
      <c r="F70" s="169">
        <v>206459.5</v>
      </c>
      <c r="G70" s="48">
        <f>(F70-E70)/E70</f>
        <v>-2.2159419754454721E-2</v>
      </c>
      <c r="H70" s="169">
        <v>206459.5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81349.591666666674</v>
      </c>
      <c r="F71" s="169">
        <v>97885.125</v>
      </c>
      <c r="G71" s="48">
        <f>(F71-E71)/E71</f>
        <v>0.20326510551015867</v>
      </c>
      <c r="H71" s="169">
        <v>98029.28571428571</v>
      </c>
      <c r="I71" s="44">
        <f>(F71-H71)/H71</f>
        <v>-1.4705882352940753E-3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142441.21666666667</v>
      </c>
      <c r="F72" s="169">
        <v>133204.5</v>
      </c>
      <c r="G72" s="48">
        <f>(F72-E72)/E72</f>
        <v>-6.4845814173870378E-2</v>
      </c>
      <c r="H72" s="169">
        <v>133204.5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110823.25555555554</v>
      </c>
      <c r="F73" s="178">
        <v>126118.2</v>
      </c>
      <c r="G73" s="48">
        <f>(F73-E73)/E73</f>
        <v>0.13801204781226734</v>
      </c>
      <c r="H73" s="178">
        <v>127374</v>
      </c>
      <c r="I73" s="59">
        <f>(F73-H73)/H73</f>
        <v>-9.8591549295774881E-3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73008.3</v>
      </c>
      <c r="F75" s="166">
        <v>69966</v>
      </c>
      <c r="G75" s="44">
        <f t="shared" ref="G75:G81" si="10">(F75-E75)/E75</f>
        <v>-4.1670604575096297E-2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99212.607777777768</v>
      </c>
      <c r="F76" s="169">
        <v>92839.5</v>
      </c>
      <c r="G76" s="48">
        <f t="shared" si="10"/>
        <v>-6.4236873926876603E-2</v>
      </c>
      <c r="H76" s="169">
        <v>96363.428571428565</v>
      </c>
      <c r="I76" s="44">
        <f t="shared" si="11"/>
        <v>-3.6569148936170151E-2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44413.26666666667</v>
      </c>
      <c r="F77" s="169">
        <v>49719.428571428572</v>
      </c>
      <c r="G77" s="48">
        <f t="shared" si="10"/>
        <v>0.11947245278276991</v>
      </c>
      <c r="H77" s="169">
        <v>49719.428571428572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99613.361111111124</v>
      </c>
      <c r="F78" s="169">
        <v>96676.666666666672</v>
      </c>
      <c r="G78" s="48">
        <f t="shared" si="10"/>
        <v>-2.9480929181465863E-2</v>
      </c>
      <c r="H78" s="169">
        <v>94583.666666666672</v>
      </c>
      <c r="I78" s="44">
        <f t="shared" si="11"/>
        <v>2.2128556375131718E-2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134634.87555555554</v>
      </c>
      <c r="F79" s="169">
        <v>139035</v>
      </c>
      <c r="G79" s="48">
        <f t="shared" si="10"/>
        <v>3.2681906722072163E-2</v>
      </c>
      <c r="H79" s="169">
        <v>138048.29999999999</v>
      </c>
      <c r="I79" s="44">
        <f t="shared" si="11"/>
        <v>7.1474983755686356E-3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751359.83333333326</v>
      </c>
      <c r="F80" s="169">
        <v>578565</v>
      </c>
      <c r="G80" s="48">
        <f t="shared" si="10"/>
        <v>-0.22997613881852871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169162.0177777778</v>
      </c>
      <c r="F81" s="172">
        <v>244881</v>
      </c>
      <c r="G81" s="51">
        <f t="shared" si="10"/>
        <v>0.44761219579262507</v>
      </c>
      <c r="H81" s="172">
        <v>235412.66666666666</v>
      </c>
      <c r="I81" s="56">
        <f t="shared" si="11"/>
        <v>4.0220152413209184E-2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2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203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2" t="s">
        <v>3</v>
      </c>
      <c r="B12" s="218"/>
      <c r="C12" s="220" t="s">
        <v>0</v>
      </c>
      <c r="D12" s="214" t="s">
        <v>23</v>
      </c>
      <c r="E12" s="214" t="s">
        <v>218</v>
      </c>
      <c r="F12" s="222" t="s">
        <v>228</v>
      </c>
      <c r="G12" s="214" t="s">
        <v>197</v>
      </c>
      <c r="H12" s="222" t="s">
        <v>222</v>
      </c>
      <c r="I12" s="214" t="s">
        <v>187</v>
      </c>
    </row>
    <row r="13" spans="1:9" ht="30.75" customHeight="1" thickBot="1">
      <c r="A13" s="213"/>
      <c r="B13" s="219"/>
      <c r="C13" s="221"/>
      <c r="D13" s="215"/>
      <c r="E13" s="215"/>
      <c r="F13" s="223"/>
      <c r="G13" s="215"/>
      <c r="H13" s="223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67909.36</v>
      </c>
      <c r="F15" s="175">
        <v>64666.6</v>
      </c>
      <c r="G15" s="44">
        <f>(F15-E15)/E15</f>
        <v>-4.7751296728462796E-2</v>
      </c>
      <c r="H15" s="175">
        <v>51500</v>
      </c>
      <c r="I15" s="118">
        <f>(F15-H15)/H15</f>
        <v>0.25566213592233006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55683.304444444439</v>
      </c>
      <c r="F16" s="169">
        <v>46666.6</v>
      </c>
      <c r="G16" s="48">
        <f t="shared" ref="G16:G39" si="0">(F16-E16)/E16</f>
        <v>-0.16192832904592541</v>
      </c>
      <c r="H16" s="169">
        <v>45666.6</v>
      </c>
      <c r="I16" s="48">
        <f>(F16-H16)/H16</f>
        <v>2.189784218663093E-2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44370.462222222224</v>
      </c>
      <c r="F17" s="169">
        <v>47666.6</v>
      </c>
      <c r="G17" s="48">
        <f t="shared" si="0"/>
        <v>7.4286757736928805E-2</v>
      </c>
      <c r="H17" s="169">
        <v>47500</v>
      </c>
      <c r="I17" s="48">
        <f t="shared" ref="I17:I29" si="1">(F17-H17)/H17</f>
        <v>3.5073684210526011E-3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22168.757777777777</v>
      </c>
      <c r="F18" s="169">
        <v>28333.200000000001</v>
      </c>
      <c r="G18" s="48">
        <f t="shared" si="0"/>
        <v>0.27806890598089951</v>
      </c>
      <c r="H18" s="169">
        <v>23666.666000000001</v>
      </c>
      <c r="I18" s="48">
        <f t="shared" si="1"/>
        <v>0.19717749851204219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126424.49666666667</v>
      </c>
      <c r="F19" s="169">
        <v>128000</v>
      </c>
      <c r="G19" s="48">
        <f t="shared" si="0"/>
        <v>1.2462009933781505E-2</v>
      </c>
      <c r="H19" s="169">
        <v>139000</v>
      </c>
      <c r="I19" s="48">
        <f t="shared" si="1"/>
        <v>-7.9136690647482008E-2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63116.926666666666</v>
      </c>
      <c r="F20" s="169">
        <v>44833.2</v>
      </c>
      <c r="G20" s="48">
        <f t="shared" si="0"/>
        <v>-0.28968024319730823</v>
      </c>
      <c r="H20" s="169">
        <v>47166.6</v>
      </c>
      <c r="I20" s="48">
        <f t="shared" si="1"/>
        <v>-4.9471448016180974E-2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85943.004444444436</v>
      </c>
      <c r="F21" s="169">
        <v>59500</v>
      </c>
      <c r="G21" s="48">
        <f t="shared" si="0"/>
        <v>-0.30768070787585522</v>
      </c>
      <c r="H21" s="169">
        <v>59333.2</v>
      </c>
      <c r="I21" s="48">
        <f t="shared" si="1"/>
        <v>2.8112422724545939E-3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16793.295238095237</v>
      </c>
      <c r="F22" s="169">
        <v>20666.599999999999</v>
      </c>
      <c r="G22" s="48">
        <f t="shared" si="0"/>
        <v>0.23064590403426308</v>
      </c>
      <c r="H22" s="169">
        <v>20000</v>
      </c>
      <c r="I22" s="48">
        <f t="shared" si="1"/>
        <v>3.3329999999999929E-2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19562.628888888888</v>
      </c>
      <c r="F23" s="169">
        <v>22500</v>
      </c>
      <c r="G23" s="48">
        <f t="shared" si="0"/>
        <v>0.15015216655157573</v>
      </c>
      <c r="H23" s="169">
        <v>22000</v>
      </c>
      <c r="I23" s="48">
        <f t="shared" si="1"/>
        <v>2.2727272727272728E-2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19529.644444444442</v>
      </c>
      <c r="F24" s="169">
        <v>22500</v>
      </c>
      <c r="G24" s="48">
        <f t="shared" si="0"/>
        <v>0.15209470730536154</v>
      </c>
      <c r="H24" s="169">
        <v>23500</v>
      </c>
      <c r="I24" s="48">
        <f t="shared" si="1"/>
        <v>-4.2553191489361701E-2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20262.084444444445</v>
      </c>
      <c r="F25" s="169">
        <v>23500</v>
      </c>
      <c r="G25" s="48">
        <f t="shared" si="0"/>
        <v>0.15980170077927705</v>
      </c>
      <c r="H25" s="169">
        <v>24666.6</v>
      </c>
      <c r="I25" s="48">
        <f t="shared" si="1"/>
        <v>-4.7294722418168643E-2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65382.137460317455</v>
      </c>
      <c r="F26" s="169">
        <v>58666.6</v>
      </c>
      <c r="G26" s="48">
        <f t="shared" si="0"/>
        <v>-0.10271211253063323</v>
      </c>
      <c r="H26" s="169">
        <v>56000</v>
      </c>
      <c r="I26" s="48">
        <f t="shared" si="1"/>
        <v>4.7617857142857115E-2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19173.204444444447</v>
      </c>
      <c r="F27" s="169">
        <v>23500</v>
      </c>
      <c r="G27" s="48">
        <f t="shared" si="0"/>
        <v>0.2256688790907494</v>
      </c>
      <c r="H27" s="169">
        <v>21333.200000000001</v>
      </c>
      <c r="I27" s="48">
        <f t="shared" si="1"/>
        <v>0.10156938480865502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47178.135555555556</v>
      </c>
      <c r="F28" s="169">
        <v>36166.6</v>
      </c>
      <c r="G28" s="48">
        <f t="shared" si="0"/>
        <v>-0.23340336420435065</v>
      </c>
      <c r="H28" s="169">
        <v>37166.6</v>
      </c>
      <c r="I28" s="48">
        <f t="shared" si="1"/>
        <v>-2.6905877858076875E-2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63618.819285714286</v>
      </c>
      <c r="F29" s="169">
        <v>62000</v>
      </c>
      <c r="G29" s="48">
        <f t="shared" si="0"/>
        <v>-2.5445604050652264E-2</v>
      </c>
      <c r="H29" s="169">
        <v>65166.6</v>
      </c>
      <c r="I29" s="48">
        <f t="shared" si="1"/>
        <v>-4.8592377076600565E-2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40416.64444444445</v>
      </c>
      <c r="F30" s="172">
        <v>49500</v>
      </c>
      <c r="G30" s="51">
        <f t="shared" si="0"/>
        <v>0.22474294143941781</v>
      </c>
      <c r="H30" s="172">
        <v>49833.2</v>
      </c>
      <c r="I30" s="51">
        <f>(F30-H30)/H30</f>
        <v>-6.6863055151986451E-3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118607.70428571428</v>
      </c>
      <c r="F32" s="175">
        <v>118333.2</v>
      </c>
      <c r="G32" s="44">
        <f t="shared" si="0"/>
        <v>-2.3143883221365593E-3</v>
      </c>
      <c r="H32" s="175">
        <v>118333.2</v>
      </c>
      <c r="I32" s="45">
        <f>(F32-H32)/H32</f>
        <v>0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119000</v>
      </c>
      <c r="G33" s="48">
        <f t="shared" si="0"/>
        <v>0.10314765636677697</v>
      </c>
      <c r="H33" s="169">
        <v>117666.6</v>
      </c>
      <c r="I33" s="48">
        <f>(F33-H33)/H33</f>
        <v>1.1332017751851367E-2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77544.495714285731</v>
      </c>
      <c r="F34" s="169">
        <v>78500</v>
      </c>
      <c r="G34" s="48">
        <f>(F34-E34)/E34</f>
        <v>1.2322013018626671E-2</v>
      </c>
      <c r="H34" s="169">
        <v>72666.600000000006</v>
      </c>
      <c r="I34" s="48">
        <f>(F34-H34)/H34</f>
        <v>8.0276220436899401E-2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62000</v>
      </c>
      <c r="G35" s="48">
        <f t="shared" si="0"/>
        <v>0.16724250630310955</v>
      </c>
      <c r="H35" s="169">
        <v>64500</v>
      </c>
      <c r="I35" s="48">
        <f>(F35-H35)/H35</f>
        <v>-3.875968992248062E-2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105000</v>
      </c>
      <c r="G36" s="55">
        <f t="shared" si="0"/>
        <v>0.71325519933067683</v>
      </c>
      <c r="H36" s="169">
        <v>83666.600000000006</v>
      </c>
      <c r="I36" s="48">
        <f>(F36-H36)/H36</f>
        <v>0.25498107966619887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1470969.4533333334</v>
      </c>
      <c r="F38" s="196">
        <v>1822103.8</v>
      </c>
      <c r="G38" s="168">
        <f t="shared" si="0"/>
        <v>0.2387094754897652</v>
      </c>
      <c r="H38" s="196">
        <v>1787430</v>
      </c>
      <c r="I38" s="168">
        <f>(F38-H38)/H38</f>
        <v>1.9398689738898894E-2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962213.70035714284</v>
      </c>
      <c r="F39" s="142">
        <v>1025273.4</v>
      </c>
      <c r="G39" s="174">
        <f t="shared" si="0"/>
        <v>6.5536065033631768E-2</v>
      </c>
      <c r="H39" s="142">
        <v>1043900</v>
      </c>
      <c r="I39" s="174">
        <f>(F39-H39)/H39</f>
        <v>-1.7843280007663546E-2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204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2" t="s">
        <v>3</v>
      </c>
      <c r="B12" s="218"/>
      <c r="C12" s="220" t="s">
        <v>0</v>
      </c>
      <c r="D12" s="214" t="s">
        <v>226</v>
      </c>
      <c r="E12" s="222" t="s">
        <v>228</v>
      </c>
      <c r="F12" s="229" t="s">
        <v>186</v>
      </c>
      <c r="G12" s="214" t="s">
        <v>218</v>
      </c>
      <c r="H12" s="231" t="s">
        <v>229</v>
      </c>
      <c r="I12" s="227" t="s">
        <v>196</v>
      </c>
    </row>
    <row r="13" spans="1:9" ht="39.75" customHeight="1" thickBot="1">
      <c r="A13" s="213"/>
      <c r="B13" s="219"/>
      <c r="C13" s="221"/>
      <c r="D13" s="215"/>
      <c r="E13" s="223"/>
      <c r="F13" s="230"/>
      <c r="G13" s="215"/>
      <c r="H13" s="232"/>
      <c r="I13" s="22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85149.8</v>
      </c>
      <c r="E15" s="197">
        <v>64666.6</v>
      </c>
      <c r="F15" s="67">
        <f t="shared" ref="F15:F30" si="0">D15-E15</f>
        <v>20483.200000000004</v>
      </c>
      <c r="G15" s="166">
        <v>67909.36</v>
      </c>
      <c r="H15" s="131">
        <f>AVERAGE(D15:E15)</f>
        <v>74908.2</v>
      </c>
      <c r="I15" s="69">
        <f t="shared" ref="I15:I30" si="1">(H15-G15)/G15</f>
        <v>0.10306149255419277</v>
      </c>
    </row>
    <row r="16" spans="1:9" ht="16.5" customHeight="1">
      <c r="A16" s="129"/>
      <c r="B16" s="162" t="s">
        <v>5</v>
      </c>
      <c r="C16" s="149" t="s">
        <v>164</v>
      </c>
      <c r="D16" s="141">
        <v>64388.666666666664</v>
      </c>
      <c r="E16" s="141">
        <v>46666.6</v>
      </c>
      <c r="F16" s="71">
        <f t="shared" si="0"/>
        <v>17722.066666666666</v>
      </c>
      <c r="G16" s="169">
        <v>55683.304444444439</v>
      </c>
      <c r="H16" s="180">
        <f t="shared" ref="H16:H30" si="2">AVERAGE(D16:E16)</f>
        <v>55527.633333333331</v>
      </c>
      <c r="I16" s="72">
        <f t="shared" si="1"/>
        <v>-2.795651455391286E-3</v>
      </c>
    </row>
    <row r="17" spans="1:9" ht="16.5">
      <c r="A17" s="129"/>
      <c r="B17" s="162" t="s">
        <v>6</v>
      </c>
      <c r="C17" s="149" t="s">
        <v>165</v>
      </c>
      <c r="D17" s="141">
        <v>64944.222222222219</v>
      </c>
      <c r="E17" s="141">
        <v>47666.6</v>
      </c>
      <c r="F17" s="71">
        <f t="shared" si="0"/>
        <v>17277.62222222222</v>
      </c>
      <c r="G17" s="169">
        <v>44370.462222222224</v>
      </c>
      <c r="H17" s="180">
        <f t="shared" si="2"/>
        <v>56305.411111111112</v>
      </c>
      <c r="I17" s="72">
        <f t="shared" si="1"/>
        <v>0.26898410093441538</v>
      </c>
    </row>
    <row r="18" spans="1:9" ht="16.5">
      <c r="A18" s="129"/>
      <c r="B18" s="162" t="s">
        <v>7</v>
      </c>
      <c r="C18" s="149" t="s">
        <v>166</v>
      </c>
      <c r="D18" s="141">
        <v>39244.800000000003</v>
      </c>
      <c r="E18" s="141">
        <v>28333.200000000001</v>
      </c>
      <c r="F18" s="71">
        <f t="shared" si="0"/>
        <v>10911.600000000002</v>
      </c>
      <c r="G18" s="169">
        <v>22168.757777777777</v>
      </c>
      <c r="H18" s="180">
        <f t="shared" si="2"/>
        <v>33789</v>
      </c>
      <c r="I18" s="72">
        <f t="shared" si="1"/>
        <v>0.52417200542785891</v>
      </c>
    </row>
    <row r="19" spans="1:9" ht="16.5">
      <c r="A19" s="129"/>
      <c r="B19" s="162" t="s">
        <v>8</v>
      </c>
      <c r="C19" s="149" t="s">
        <v>167</v>
      </c>
      <c r="D19" s="141">
        <v>201687.25</v>
      </c>
      <c r="E19" s="141">
        <v>128000</v>
      </c>
      <c r="F19" s="71">
        <f t="shared" si="0"/>
        <v>73687.25</v>
      </c>
      <c r="G19" s="169">
        <v>126424.49666666667</v>
      </c>
      <c r="H19" s="180">
        <f t="shared" si="2"/>
        <v>164843.625</v>
      </c>
      <c r="I19" s="72">
        <f t="shared" si="1"/>
        <v>0.30388990540836369</v>
      </c>
    </row>
    <row r="20" spans="1:9" ht="16.5">
      <c r="A20" s="129"/>
      <c r="B20" s="162" t="s">
        <v>9</v>
      </c>
      <c r="C20" s="149" t="s">
        <v>168</v>
      </c>
      <c r="D20" s="141">
        <v>67777.555555555562</v>
      </c>
      <c r="E20" s="141">
        <v>44833.2</v>
      </c>
      <c r="F20" s="71">
        <f t="shared" si="0"/>
        <v>22944.355555555565</v>
      </c>
      <c r="G20" s="169">
        <v>63116.926666666666</v>
      </c>
      <c r="H20" s="180">
        <f t="shared" si="2"/>
        <v>56305.37777777778</v>
      </c>
      <c r="I20" s="72">
        <f t="shared" si="1"/>
        <v>-0.10791952727454654</v>
      </c>
    </row>
    <row r="21" spans="1:9" ht="16.5">
      <c r="A21" s="129"/>
      <c r="B21" s="162" t="s">
        <v>10</v>
      </c>
      <c r="C21" s="149" t="s">
        <v>169</v>
      </c>
      <c r="D21" s="141">
        <v>96849.8</v>
      </c>
      <c r="E21" s="141">
        <v>59500</v>
      </c>
      <c r="F21" s="71">
        <f t="shared" si="0"/>
        <v>37349.800000000003</v>
      </c>
      <c r="G21" s="169">
        <v>85943.004444444436</v>
      </c>
      <c r="H21" s="180">
        <f t="shared" si="2"/>
        <v>78174.899999999994</v>
      </c>
      <c r="I21" s="72">
        <f t="shared" si="1"/>
        <v>-9.0386698657549558E-2</v>
      </c>
    </row>
    <row r="22" spans="1:9" ht="16.5">
      <c r="A22" s="129"/>
      <c r="B22" s="162" t="s">
        <v>11</v>
      </c>
      <c r="C22" s="149" t="s">
        <v>170</v>
      </c>
      <c r="D22" s="141">
        <v>30449.8</v>
      </c>
      <c r="E22" s="141">
        <v>20666.599999999999</v>
      </c>
      <c r="F22" s="71">
        <f t="shared" si="0"/>
        <v>9783.2000000000007</v>
      </c>
      <c r="G22" s="169">
        <v>16793.295238095237</v>
      </c>
      <c r="H22" s="180">
        <f t="shared" si="2"/>
        <v>25558.199999999997</v>
      </c>
      <c r="I22" s="72">
        <f t="shared" si="1"/>
        <v>0.52192881966499094</v>
      </c>
    </row>
    <row r="23" spans="1:9" ht="16.5">
      <c r="A23" s="129"/>
      <c r="B23" s="162" t="s">
        <v>12</v>
      </c>
      <c r="C23" s="149" t="s">
        <v>171</v>
      </c>
      <c r="D23" s="141">
        <v>42109.777777777781</v>
      </c>
      <c r="E23" s="141">
        <v>22500</v>
      </c>
      <c r="F23" s="71">
        <f t="shared" si="0"/>
        <v>19609.777777777781</v>
      </c>
      <c r="G23" s="169">
        <v>19562.628888888888</v>
      </c>
      <c r="H23" s="180">
        <f t="shared" si="2"/>
        <v>32304.888888888891</v>
      </c>
      <c r="I23" s="72">
        <f t="shared" si="1"/>
        <v>0.65135724203393264</v>
      </c>
    </row>
    <row r="24" spans="1:9" ht="16.5">
      <c r="A24" s="129"/>
      <c r="B24" s="162" t="s">
        <v>13</v>
      </c>
      <c r="C24" s="149" t="s">
        <v>172</v>
      </c>
      <c r="D24" s="141">
        <v>42610.888888888891</v>
      </c>
      <c r="E24" s="141">
        <v>22500</v>
      </c>
      <c r="F24" s="71">
        <f t="shared" si="0"/>
        <v>20110.888888888891</v>
      </c>
      <c r="G24" s="169">
        <v>19529.644444444442</v>
      </c>
      <c r="H24" s="180">
        <f t="shared" si="2"/>
        <v>32555.444444444445</v>
      </c>
      <c r="I24" s="72">
        <f t="shared" si="1"/>
        <v>0.6669757883741414</v>
      </c>
    </row>
    <row r="25" spans="1:9" ht="16.5">
      <c r="A25" s="129"/>
      <c r="B25" s="162" t="s">
        <v>14</v>
      </c>
      <c r="C25" s="149" t="s">
        <v>173</v>
      </c>
      <c r="D25" s="141">
        <v>42398.8</v>
      </c>
      <c r="E25" s="141">
        <v>23500</v>
      </c>
      <c r="F25" s="71">
        <f t="shared" si="0"/>
        <v>18898.800000000003</v>
      </c>
      <c r="G25" s="169">
        <v>20262.084444444445</v>
      </c>
      <c r="H25" s="180">
        <f t="shared" si="2"/>
        <v>32949.4</v>
      </c>
      <c r="I25" s="72">
        <f t="shared" si="1"/>
        <v>0.62616043232581753</v>
      </c>
    </row>
    <row r="26" spans="1:9" ht="16.5">
      <c r="A26" s="129"/>
      <c r="B26" s="162" t="s">
        <v>15</v>
      </c>
      <c r="C26" s="149" t="s">
        <v>174</v>
      </c>
      <c r="D26" s="141">
        <v>87149.8</v>
      </c>
      <c r="E26" s="141">
        <v>58666.6</v>
      </c>
      <c r="F26" s="71">
        <f t="shared" si="0"/>
        <v>28483.200000000004</v>
      </c>
      <c r="G26" s="169">
        <v>65382.137460317455</v>
      </c>
      <c r="H26" s="180">
        <f t="shared" si="2"/>
        <v>72908.2</v>
      </c>
      <c r="I26" s="72">
        <f t="shared" si="1"/>
        <v>0.11510884825768129</v>
      </c>
    </row>
    <row r="27" spans="1:9" ht="16.5">
      <c r="A27" s="129"/>
      <c r="B27" s="162" t="s">
        <v>16</v>
      </c>
      <c r="C27" s="149" t="s">
        <v>175</v>
      </c>
      <c r="D27" s="141">
        <v>41499.777777777781</v>
      </c>
      <c r="E27" s="141">
        <v>23500</v>
      </c>
      <c r="F27" s="71">
        <f t="shared" si="0"/>
        <v>17999.777777777781</v>
      </c>
      <c r="G27" s="169">
        <v>19173.204444444447</v>
      </c>
      <c r="H27" s="180">
        <f t="shared" si="2"/>
        <v>32499.888888888891</v>
      </c>
      <c r="I27" s="72">
        <f t="shared" si="1"/>
        <v>0.69506818659652536</v>
      </c>
    </row>
    <row r="28" spans="1:9" ht="16.5">
      <c r="A28" s="129"/>
      <c r="B28" s="162" t="s">
        <v>17</v>
      </c>
      <c r="C28" s="149" t="s">
        <v>176</v>
      </c>
      <c r="D28" s="141">
        <v>47222</v>
      </c>
      <c r="E28" s="141">
        <v>36166.6</v>
      </c>
      <c r="F28" s="71">
        <f t="shared" si="0"/>
        <v>11055.400000000001</v>
      </c>
      <c r="G28" s="169">
        <v>47178.135555555556</v>
      </c>
      <c r="H28" s="180">
        <f t="shared" si="2"/>
        <v>41694.300000000003</v>
      </c>
      <c r="I28" s="72">
        <f t="shared" si="1"/>
        <v>-0.1162368010303831</v>
      </c>
    </row>
    <row r="29" spans="1:9" ht="16.5">
      <c r="A29" s="129"/>
      <c r="B29" s="162" t="s">
        <v>18</v>
      </c>
      <c r="C29" s="149" t="s">
        <v>177</v>
      </c>
      <c r="D29" s="141">
        <v>147350</v>
      </c>
      <c r="E29" s="141">
        <v>62000</v>
      </c>
      <c r="F29" s="71">
        <f t="shared" si="0"/>
        <v>85350</v>
      </c>
      <c r="G29" s="169">
        <v>63618.819285714286</v>
      </c>
      <c r="H29" s="180">
        <f t="shared" si="2"/>
        <v>104675</v>
      </c>
      <c r="I29" s="72">
        <f t="shared" si="1"/>
        <v>0.64534647412899959</v>
      </c>
    </row>
    <row r="30" spans="1:9" ht="17.25" thickBot="1">
      <c r="A30" s="38"/>
      <c r="B30" s="163" t="s">
        <v>19</v>
      </c>
      <c r="C30" s="150" t="s">
        <v>178</v>
      </c>
      <c r="D30" s="198">
        <v>62949.8</v>
      </c>
      <c r="E30" s="143">
        <v>49500</v>
      </c>
      <c r="F30" s="74">
        <f t="shared" si="0"/>
        <v>13449.800000000003</v>
      </c>
      <c r="G30" s="172">
        <v>40416.64444444445</v>
      </c>
      <c r="H30" s="100">
        <f t="shared" si="2"/>
        <v>56224.9</v>
      </c>
      <c r="I30" s="75">
        <f t="shared" si="1"/>
        <v>0.39113231127549747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185555.33333333334</v>
      </c>
      <c r="E32" s="132">
        <v>118333.2</v>
      </c>
      <c r="F32" s="67">
        <f>D32-E32</f>
        <v>67222.133333333346</v>
      </c>
      <c r="G32" s="175">
        <v>118607.70428571428</v>
      </c>
      <c r="H32" s="68">
        <f>AVERAGE(D32:E32)</f>
        <v>151944.26666666666</v>
      </c>
      <c r="I32" s="78">
        <f>(H32-G32)/G32</f>
        <v>0.28106574173839405</v>
      </c>
    </row>
    <row r="33" spans="1:9" ht="16.5">
      <c r="A33" s="37"/>
      <c r="B33" s="34" t="s">
        <v>27</v>
      </c>
      <c r="C33" s="15" t="s">
        <v>180</v>
      </c>
      <c r="D33" s="47">
        <v>183888.66666666666</v>
      </c>
      <c r="E33" s="132">
        <v>119000</v>
      </c>
      <c r="F33" s="79">
        <f>D33-E33</f>
        <v>64888.666666666657</v>
      </c>
      <c r="G33" s="169">
        <v>107873.13857142857</v>
      </c>
      <c r="H33" s="68">
        <f>AVERAGE(D33:E33)</f>
        <v>151444.33333333331</v>
      </c>
      <c r="I33" s="72">
        <f>(H33-G33)/G33</f>
        <v>0.40391144022433284</v>
      </c>
    </row>
    <row r="34" spans="1:9" ht="16.5">
      <c r="A34" s="37"/>
      <c r="B34" s="39" t="s">
        <v>28</v>
      </c>
      <c r="C34" s="15" t="s">
        <v>181</v>
      </c>
      <c r="D34" s="47">
        <v>89500</v>
      </c>
      <c r="E34" s="132">
        <v>78500</v>
      </c>
      <c r="F34" s="71">
        <f>D34-E34</f>
        <v>11000</v>
      </c>
      <c r="G34" s="169">
        <v>77544.495714285731</v>
      </c>
      <c r="H34" s="68">
        <f>AVERAGE(D34:E34)</f>
        <v>84000</v>
      </c>
      <c r="I34" s="72">
        <f>(H34-G34)/G34</f>
        <v>8.3249033039040007E-2</v>
      </c>
    </row>
    <row r="35" spans="1:9" ht="16.5">
      <c r="A35" s="37"/>
      <c r="B35" s="34" t="s">
        <v>29</v>
      </c>
      <c r="C35" s="15" t="s">
        <v>182</v>
      </c>
      <c r="D35" s="47">
        <v>122500</v>
      </c>
      <c r="E35" s="132">
        <v>62000</v>
      </c>
      <c r="F35" s="79">
        <f>D35-E35</f>
        <v>60500</v>
      </c>
      <c r="G35" s="169">
        <v>53116.639999999999</v>
      </c>
      <c r="H35" s="68">
        <f>AVERAGE(D35:E35)</f>
        <v>92250</v>
      </c>
      <c r="I35" s="72">
        <f>(H35-G35)/G35</f>
        <v>0.7367438904268041</v>
      </c>
    </row>
    <row r="36" spans="1:9" ht="17.25" thickBot="1">
      <c r="A36" s="38"/>
      <c r="B36" s="39" t="s">
        <v>30</v>
      </c>
      <c r="C36" s="15" t="s">
        <v>183</v>
      </c>
      <c r="D36" s="50">
        <v>164849.79999999999</v>
      </c>
      <c r="E36" s="132">
        <v>105000</v>
      </c>
      <c r="F36" s="71">
        <f>D36-E36</f>
        <v>59849.799999999988</v>
      </c>
      <c r="G36" s="172">
        <v>61286.841587301591</v>
      </c>
      <c r="H36" s="68">
        <f>AVERAGE(D36:E36)</f>
        <v>134924.9</v>
      </c>
      <c r="I36" s="80">
        <f>(H36-G36)/G36</f>
        <v>1.2015312994683012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1822103.8</v>
      </c>
      <c r="F38" s="67">
        <f>D38-E38</f>
        <v>135897.69999999995</v>
      </c>
      <c r="G38" s="169">
        <v>1470969.4533333334</v>
      </c>
      <c r="H38" s="67">
        <f>AVERAGE(D38:E38)</f>
        <v>1890052.65</v>
      </c>
      <c r="I38" s="78">
        <f>(H38-G38)/G38</f>
        <v>0.28490271889534535</v>
      </c>
    </row>
    <row r="39" spans="1:9" ht="17.25" thickBot="1">
      <c r="A39" s="38"/>
      <c r="B39" s="36" t="s">
        <v>32</v>
      </c>
      <c r="C39" s="16" t="s">
        <v>185</v>
      </c>
      <c r="D39" s="57">
        <v>980720</v>
      </c>
      <c r="E39" s="134">
        <v>1025273.4</v>
      </c>
      <c r="F39" s="74">
        <f>D39-E39</f>
        <v>-44553.400000000023</v>
      </c>
      <c r="G39" s="169">
        <v>962213.70035714284</v>
      </c>
      <c r="H39" s="81">
        <f>AVERAGE(D39:E39)</f>
        <v>1002996.7</v>
      </c>
      <c r="I39" s="75">
        <f>(H39-G39)/G39</f>
        <v>4.2384555143747983E-2</v>
      </c>
    </row>
    <row r="40" spans="1:9" ht="15.75" customHeight="1" thickBot="1">
      <c r="A40" s="224"/>
      <c r="B40" s="225"/>
      <c r="C40" s="226"/>
      <c r="D40" s="83">
        <f>SUM(D15:D39)</f>
        <v>4848798.0388888894</v>
      </c>
      <c r="E40" s="83">
        <f>SUM(E15:E39)</f>
        <v>4068876.4</v>
      </c>
      <c r="F40" s="83">
        <f>SUM(F15:F39)</f>
        <v>779921.63888888888</v>
      </c>
      <c r="G40" s="83">
        <f>SUM(G15:G39)</f>
        <v>3629144.8802777776</v>
      </c>
      <c r="H40" s="83">
        <f>AVERAGE(D40:E40)</f>
        <v>4458837.2194444444</v>
      </c>
      <c r="I40" s="75">
        <f>(H40-G40)/G40</f>
        <v>0.22861923856375818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2" t="s">
        <v>3</v>
      </c>
      <c r="B13" s="218"/>
      <c r="C13" s="220" t="s">
        <v>0</v>
      </c>
      <c r="D13" s="214" t="s">
        <v>23</v>
      </c>
      <c r="E13" s="214" t="s">
        <v>218</v>
      </c>
      <c r="F13" s="231" t="s">
        <v>230</v>
      </c>
      <c r="G13" s="214" t="s">
        <v>197</v>
      </c>
      <c r="H13" s="231" t="s">
        <v>223</v>
      </c>
      <c r="I13" s="214" t="s">
        <v>187</v>
      </c>
    </row>
    <row r="14" spans="1:9" ht="33.75" customHeight="1" thickBot="1">
      <c r="A14" s="213"/>
      <c r="B14" s="219"/>
      <c r="C14" s="221"/>
      <c r="D14" s="234"/>
      <c r="E14" s="215"/>
      <c r="F14" s="232"/>
      <c r="G14" s="233"/>
      <c r="H14" s="232"/>
      <c r="I14" s="23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67909.36</v>
      </c>
      <c r="F16" s="42">
        <v>74908.2</v>
      </c>
      <c r="G16" s="21">
        <f t="shared" ref="G16:G31" si="0">(F16-E16)/E16</f>
        <v>0.10306149255419277</v>
      </c>
      <c r="H16" s="166">
        <v>65224.9</v>
      </c>
      <c r="I16" s="21">
        <f t="shared" ref="I16:I31" si="1">(F16-H16)/H16</f>
        <v>0.14846017395197225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55683.304444444439</v>
      </c>
      <c r="F17" s="46">
        <v>55527.633333333331</v>
      </c>
      <c r="G17" s="21">
        <f t="shared" si="0"/>
        <v>-2.795651455391286E-3</v>
      </c>
      <c r="H17" s="169">
        <v>56416.522222222222</v>
      </c>
      <c r="I17" s="21">
        <f t="shared" si="1"/>
        <v>-1.5755825667303561E-2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44370.462222222224</v>
      </c>
      <c r="F18" s="46">
        <v>56305.411111111112</v>
      </c>
      <c r="G18" s="21">
        <f t="shared" si="0"/>
        <v>0.26898410093441538</v>
      </c>
      <c r="H18" s="169">
        <v>53574.9</v>
      </c>
      <c r="I18" s="21">
        <f t="shared" si="1"/>
        <v>5.0966238128510012E-2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22168.757777777777</v>
      </c>
      <c r="F19" s="46">
        <v>33789</v>
      </c>
      <c r="G19" s="21">
        <f t="shared" si="0"/>
        <v>0.52417200542785891</v>
      </c>
      <c r="H19" s="169">
        <v>29755.733</v>
      </c>
      <c r="I19" s="21">
        <f t="shared" si="1"/>
        <v>0.13554587951168939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126424.49666666667</v>
      </c>
      <c r="F20" s="46">
        <v>164843.625</v>
      </c>
      <c r="G20" s="21">
        <f t="shared" si="0"/>
        <v>0.30388990540836369</v>
      </c>
      <c r="H20" s="169">
        <v>179718.625</v>
      </c>
      <c r="I20" s="21">
        <f t="shared" si="1"/>
        <v>-8.276827179152968E-2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63116.926666666666</v>
      </c>
      <c r="F21" s="46">
        <v>56305.37777777778</v>
      </c>
      <c r="G21" s="21">
        <f t="shared" si="0"/>
        <v>-0.10791952727454654</v>
      </c>
      <c r="H21" s="169">
        <v>54308.2</v>
      </c>
      <c r="I21" s="21">
        <f t="shared" si="1"/>
        <v>3.6774884414835743E-2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85943.004444444436</v>
      </c>
      <c r="F22" s="46">
        <v>78174.899999999994</v>
      </c>
      <c r="G22" s="21">
        <f t="shared" si="0"/>
        <v>-9.0386698657549558E-2</v>
      </c>
      <c r="H22" s="169">
        <v>78591.5</v>
      </c>
      <c r="I22" s="21">
        <f t="shared" si="1"/>
        <v>-5.3008276976518557E-3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16793.295238095237</v>
      </c>
      <c r="F23" s="46">
        <v>25558.199999999997</v>
      </c>
      <c r="G23" s="21">
        <f t="shared" si="0"/>
        <v>0.52192881966499094</v>
      </c>
      <c r="H23" s="169">
        <v>25861.111111111109</v>
      </c>
      <c r="I23" s="21">
        <f t="shared" si="1"/>
        <v>-1.1712996777658483E-2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19562.628888888888</v>
      </c>
      <c r="F24" s="46">
        <v>32304.888888888891</v>
      </c>
      <c r="G24" s="21">
        <f t="shared" si="0"/>
        <v>0.65135724203393264</v>
      </c>
      <c r="H24" s="169">
        <v>32138.777777777777</v>
      </c>
      <c r="I24" s="21">
        <f t="shared" si="1"/>
        <v>5.16855719466625E-3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19529.644444444442</v>
      </c>
      <c r="F25" s="46">
        <v>32555.444444444445</v>
      </c>
      <c r="G25" s="21">
        <f t="shared" si="0"/>
        <v>0.6669757883741414</v>
      </c>
      <c r="H25" s="169">
        <v>32944.333333333328</v>
      </c>
      <c r="I25" s="21">
        <f t="shared" si="1"/>
        <v>-1.1804424298226805E-2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20262.084444444445</v>
      </c>
      <c r="F26" s="46">
        <v>32949.4</v>
      </c>
      <c r="G26" s="21">
        <f t="shared" si="0"/>
        <v>0.62616043232581753</v>
      </c>
      <c r="H26" s="169">
        <v>33858.199999999997</v>
      </c>
      <c r="I26" s="21">
        <f t="shared" si="1"/>
        <v>-2.6841356008293286E-2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65382.137460317455</v>
      </c>
      <c r="F27" s="46">
        <v>72908.2</v>
      </c>
      <c r="G27" s="21">
        <f t="shared" si="0"/>
        <v>0.11510884825768129</v>
      </c>
      <c r="H27" s="169">
        <v>70324.899999999994</v>
      </c>
      <c r="I27" s="21">
        <f t="shared" si="1"/>
        <v>3.6733788458995366E-2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19173.204444444447</v>
      </c>
      <c r="F28" s="46">
        <v>32499.888888888891</v>
      </c>
      <c r="G28" s="21">
        <f t="shared" si="0"/>
        <v>0.69506818659652536</v>
      </c>
      <c r="H28" s="169">
        <v>31527.599999999999</v>
      </c>
      <c r="I28" s="21">
        <f t="shared" si="1"/>
        <v>3.0839292838303327E-2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47178.135555555556</v>
      </c>
      <c r="F29" s="46">
        <v>41694.300000000003</v>
      </c>
      <c r="G29" s="21">
        <f t="shared" si="0"/>
        <v>-0.1162368010303831</v>
      </c>
      <c r="H29" s="169">
        <v>47758.2</v>
      </c>
      <c r="I29" s="21">
        <f t="shared" si="1"/>
        <v>-0.12697086573614572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63618.819285714286</v>
      </c>
      <c r="F30" s="46">
        <v>104675</v>
      </c>
      <c r="G30" s="21">
        <f t="shared" si="0"/>
        <v>0.64534647412899959</v>
      </c>
      <c r="H30" s="169">
        <v>104472.58571428571</v>
      </c>
      <c r="I30" s="21">
        <f t="shared" si="1"/>
        <v>1.937487086496114E-3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40416.64444444445</v>
      </c>
      <c r="F31" s="49">
        <v>56224.9</v>
      </c>
      <c r="G31" s="23">
        <f t="shared" si="0"/>
        <v>0.39113231127549747</v>
      </c>
      <c r="H31" s="172">
        <v>57249.822222222225</v>
      </c>
      <c r="I31" s="23">
        <f t="shared" si="1"/>
        <v>-1.7902627160026136E-2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118607.70428571428</v>
      </c>
      <c r="F33" s="54">
        <v>151944.26666666666</v>
      </c>
      <c r="G33" s="21">
        <f>(F33-E33)/E33</f>
        <v>0.28106574173839405</v>
      </c>
      <c r="H33" s="175">
        <v>151941.6</v>
      </c>
      <c r="I33" s="21">
        <f>(F33-H33)/H33</f>
        <v>1.7550602775388474E-5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107873.13857142857</v>
      </c>
      <c r="F34" s="46">
        <v>151444.33333333331</v>
      </c>
      <c r="G34" s="21">
        <f>(F34-E34)/E34</f>
        <v>0.40391144022433284</v>
      </c>
      <c r="H34" s="169">
        <v>145608.29999999999</v>
      </c>
      <c r="I34" s="21">
        <f>(F34-H34)/H34</f>
        <v>4.0080361719306699E-2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77544.495714285731</v>
      </c>
      <c r="F35" s="46">
        <v>84000</v>
      </c>
      <c r="G35" s="21">
        <f>(F35-E35)/E35</f>
        <v>8.3249033039040007E-2</v>
      </c>
      <c r="H35" s="169">
        <v>80183.3</v>
      </c>
      <c r="I35" s="21">
        <f>(F35-H35)/H35</f>
        <v>4.7599687216664778E-2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53116.639999999999</v>
      </c>
      <c r="F36" s="46">
        <v>92250</v>
      </c>
      <c r="G36" s="21">
        <f>(F36-E36)/E36</f>
        <v>0.7367438904268041</v>
      </c>
      <c r="H36" s="169">
        <v>92250</v>
      </c>
      <c r="I36" s="21">
        <f>(F36-H36)/H36</f>
        <v>0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61286.841587301591</v>
      </c>
      <c r="F37" s="49">
        <v>134924.9</v>
      </c>
      <c r="G37" s="23">
        <f>(F37-E37)/E37</f>
        <v>1.2015312994683012</v>
      </c>
      <c r="H37" s="172">
        <v>101808.20000000001</v>
      </c>
      <c r="I37" s="23">
        <f>(F37-H37)/H37</f>
        <v>0.32528519313768417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1470969.4533333334</v>
      </c>
      <c r="F39" s="46">
        <v>1890052.65</v>
      </c>
      <c r="G39" s="21">
        <f t="shared" ref="G39:G44" si="2">(F39-E39)/E39</f>
        <v>0.28490271889534535</v>
      </c>
      <c r="H39" s="169">
        <v>1872715.75</v>
      </c>
      <c r="I39" s="21">
        <f t="shared" ref="I39:I44" si="3">(F39-H39)/H39</f>
        <v>9.2576249225222278E-3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962213.70035714284</v>
      </c>
      <c r="F40" s="46">
        <v>1002996.7</v>
      </c>
      <c r="G40" s="21">
        <f t="shared" si="2"/>
        <v>4.2384555143747983E-2</v>
      </c>
      <c r="H40" s="169">
        <v>1022588.125</v>
      </c>
      <c r="I40" s="21">
        <f t="shared" si="3"/>
        <v>-1.9158666643033867E-2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658883.34285714279</v>
      </c>
      <c r="F41" s="57">
        <v>554047</v>
      </c>
      <c r="G41" s="21">
        <f t="shared" si="2"/>
        <v>-0.159112146320981</v>
      </c>
      <c r="H41" s="177">
        <v>550459</v>
      </c>
      <c r="I41" s="21">
        <f t="shared" si="3"/>
        <v>6.5181966322650732E-3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280420.34285714285</v>
      </c>
      <c r="F42" s="47">
        <v>390045.5</v>
      </c>
      <c r="G42" s="21">
        <f t="shared" si="2"/>
        <v>0.39093154236211924</v>
      </c>
      <c r="H42" s="170">
        <v>373600.5</v>
      </c>
      <c r="I42" s="21">
        <f t="shared" si="3"/>
        <v>4.4017607042817125E-2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200666.56666666665</v>
      </c>
      <c r="F43" s="47">
        <v>210795</v>
      </c>
      <c r="G43" s="21">
        <f t="shared" si="2"/>
        <v>5.047394541890976E-2</v>
      </c>
      <c r="H43" s="170">
        <v>237705</v>
      </c>
      <c r="I43" s="21">
        <f t="shared" si="3"/>
        <v>-0.11320754716981132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682242.3916666666</v>
      </c>
      <c r="F44" s="50">
        <v>1038905.4</v>
      </c>
      <c r="G44" s="31">
        <f t="shared" si="2"/>
        <v>0.52278048489779805</v>
      </c>
      <c r="H44" s="173">
        <v>1017377.4</v>
      </c>
      <c r="I44" s="31">
        <f t="shared" si="3"/>
        <v>2.116028919061894E-2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388756.70833333337</v>
      </c>
      <c r="F46" s="43">
        <v>356669.625</v>
      </c>
      <c r="G46" s="21">
        <f t="shared" ref="G46:G51" si="4">(F46-E46)/E46</f>
        <v>-8.2537696830740734E-2</v>
      </c>
      <c r="H46" s="167">
        <v>329535.375</v>
      </c>
      <c r="I46" s="21">
        <f t="shared" ref="I46:I51" si="5">(F46-H46)/H46</f>
        <v>8.2340932289894517E-2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312583.15555555548</v>
      </c>
      <c r="F47" s="47">
        <v>314398.5</v>
      </c>
      <c r="G47" s="21">
        <f t="shared" si="4"/>
        <v>5.8075568442518899E-3</v>
      </c>
      <c r="H47" s="170">
        <v>315923.40000000002</v>
      </c>
      <c r="I47" s="21">
        <f t="shared" si="5"/>
        <v>-4.826802952867762E-3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926022.74761904753</v>
      </c>
      <c r="F48" s="47">
        <v>990175.875</v>
      </c>
      <c r="G48" s="21">
        <f t="shared" si="4"/>
        <v>6.9278133335169592E-2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1320617.3330000001</v>
      </c>
      <c r="F49" s="47">
        <v>1297286.25</v>
      </c>
      <c r="G49" s="21">
        <f t="shared" si="4"/>
        <v>-1.7666800531081699E-2</v>
      </c>
      <c r="H49" s="170">
        <v>1297510.5</v>
      </c>
      <c r="I49" s="21">
        <f t="shared" si="5"/>
        <v>-1.7283097131005876E-4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140858.79999999999</v>
      </c>
      <c r="F50" s="47">
        <v>142847.25</v>
      </c>
      <c r="G50" s="21">
        <f t="shared" si="4"/>
        <v>1.4116618911988543E-2</v>
      </c>
      <c r="H50" s="170">
        <v>142847.25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1863900</v>
      </c>
      <c r="F51" s="50">
        <v>1716858</v>
      </c>
      <c r="G51" s="31">
        <f t="shared" si="4"/>
        <v>-7.8889425398358276E-2</v>
      </c>
      <c r="H51" s="173">
        <v>1732555.5</v>
      </c>
      <c r="I51" s="31">
        <f t="shared" si="5"/>
        <v>-9.0603158167227547E-3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153622.1</v>
      </c>
      <c r="F53" s="66">
        <v>150471.75</v>
      </c>
      <c r="G53" s="22">
        <f t="shared" ref="G53:G61" si="6">(F53-E53)/E53</f>
        <v>-2.0507140574175239E-2</v>
      </c>
      <c r="H53" s="131">
        <v>150471.75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169698.88</v>
      </c>
      <c r="F54" s="70">
        <v>190463</v>
      </c>
      <c r="G54" s="21">
        <f t="shared" si="6"/>
        <v>0.12235861544872892</v>
      </c>
      <c r="H54" s="181">
        <v>194050</v>
      </c>
      <c r="I54" s="21">
        <f t="shared" si="7"/>
        <v>-1.8484926565318218E-2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134187.5333333333</v>
      </c>
      <c r="F55" s="70">
        <v>140290.79999999999</v>
      </c>
      <c r="G55" s="21">
        <f t="shared" si="6"/>
        <v>4.5483112440152365E-2</v>
      </c>
      <c r="H55" s="181">
        <v>153387</v>
      </c>
      <c r="I55" s="21">
        <f t="shared" si="7"/>
        <v>-8.5380116959064403E-2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179394.62</v>
      </c>
      <c r="F56" s="70">
        <v>199492.8</v>
      </c>
      <c r="G56" s="21">
        <f t="shared" si="6"/>
        <v>0.11203334860320779</v>
      </c>
      <c r="H56" s="181">
        <v>192137.4</v>
      </c>
      <c r="I56" s="21">
        <f t="shared" si="7"/>
        <v>3.8281979458450015E-2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97734</v>
      </c>
      <c r="F57" s="98">
        <v>118254.5</v>
      </c>
      <c r="G57" s="21">
        <f t="shared" si="6"/>
        <v>0.20996275605214151</v>
      </c>
      <c r="H57" s="186">
        <v>117507</v>
      </c>
      <c r="I57" s="21">
        <f t="shared" si="7"/>
        <v>6.3613231552162846E-3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108659.37</v>
      </c>
      <c r="F58" s="50">
        <v>147407</v>
      </c>
      <c r="G58" s="29">
        <f t="shared" si="6"/>
        <v>0.3565972267278929</v>
      </c>
      <c r="H58" s="173">
        <v>135746</v>
      </c>
      <c r="I58" s="29">
        <f t="shared" si="7"/>
        <v>8.590308370044053E-2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214112.71428571426</v>
      </c>
      <c r="F59" s="68">
        <v>178353.5</v>
      </c>
      <c r="G59" s="21">
        <f t="shared" si="6"/>
        <v>-0.16701116701550375</v>
      </c>
      <c r="H59" s="180">
        <v>179400</v>
      </c>
      <c r="I59" s="21">
        <f t="shared" si="7"/>
        <v>-5.8333333333333336E-3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203856.10714285713</v>
      </c>
      <c r="F60" s="70">
        <v>179848.5</v>
      </c>
      <c r="G60" s="21">
        <f t="shared" si="6"/>
        <v>-0.11776741682815131</v>
      </c>
      <c r="H60" s="181">
        <v>179063.625</v>
      </c>
      <c r="I60" s="21">
        <f t="shared" si="7"/>
        <v>4.3832185347526609E-3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1087811.1000000001</v>
      </c>
      <c r="F61" s="73">
        <v>944840</v>
      </c>
      <c r="G61" s="29">
        <f t="shared" si="6"/>
        <v>-0.13143008009386931</v>
      </c>
      <c r="H61" s="182">
        <v>944840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412973.53333333333</v>
      </c>
      <c r="F63" s="54">
        <v>447490.875</v>
      </c>
      <c r="G63" s="21">
        <f t="shared" ref="G63:G68" si="8">(F63-E63)/E63</f>
        <v>8.3582454759409133E-2</v>
      </c>
      <c r="H63" s="175">
        <v>449596.33333333331</v>
      </c>
      <c r="I63" s="21">
        <f t="shared" ref="I63:I74" si="9">(F63-H63)/H63</f>
        <v>-4.6829971181555768E-3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2315795.0499999998</v>
      </c>
      <c r="F64" s="46">
        <v>2920183.5</v>
      </c>
      <c r="G64" s="21">
        <f t="shared" si="8"/>
        <v>0.26098529315018626</v>
      </c>
      <c r="H64" s="169">
        <v>2920183.5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898443.88888888876</v>
      </c>
      <c r="F65" s="46">
        <v>823221.75</v>
      </c>
      <c r="G65" s="21">
        <f t="shared" si="8"/>
        <v>-8.3724915733932426E-2</v>
      </c>
      <c r="H65" s="169">
        <v>823221.75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555032.30952380947</v>
      </c>
      <c r="F66" s="46">
        <v>600840.5</v>
      </c>
      <c r="G66" s="21">
        <f t="shared" si="8"/>
        <v>8.2532475479655795E-2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287950.23214285716</v>
      </c>
      <c r="F67" s="46">
        <v>296010</v>
      </c>
      <c r="G67" s="21">
        <f t="shared" si="8"/>
        <v>2.7990141897660456E-2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228233.69285714286</v>
      </c>
      <c r="F68" s="58">
        <v>219989.25</v>
      </c>
      <c r="G68" s="31">
        <f t="shared" si="8"/>
        <v>-3.6122812341748592E-2</v>
      </c>
      <c r="H68" s="178">
        <v>219989.25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273934.33055555553</v>
      </c>
      <c r="F70" s="43">
        <v>312654.33333333331</v>
      </c>
      <c r="G70" s="21">
        <f>(F70-E70)/E70</f>
        <v>0.14134775549764522</v>
      </c>
      <c r="H70" s="167">
        <v>312654.33333333331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211138.2</v>
      </c>
      <c r="F71" s="47">
        <v>206459.5</v>
      </c>
      <c r="G71" s="21">
        <f>(F71-E71)/E71</f>
        <v>-2.2159419754454721E-2</v>
      </c>
      <c r="H71" s="170">
        <v>206459.5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81349.591666666674</v>
      </c>
      <c r="F72" s="47">
        <v>97885.125</v>
      </c>
      <c r="G72" s="21">
        <f>(F72-E72)/E72</f>
        <v>0.20326510551015867</v>
      </c>
      <c r="H72" s="170">
        <v>98029.28571428571</v>
      </c>
      <c r="I72" s="21">
        <f t="shared" si="9"/>
        <v>-1.4705882352940753E-3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142441.21666666667</v>
      </c>
      <c r="F73" s="47">
        <v>133204.5</v>
      </c>
      <c r="G73" s="21">
        <f>(F73-E73)/E73</f>
        <v>-6.4845814173870378E-2</v>
      </c>
      <c r="H73" s="170">
        <v>133204.5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110823.25555555554</v>
      </c>
      <c r="F74" s="50">
        <v>126118.2</v>
      </c>
      <c r="G74" s="21">
        <f>(F74-E74)/E74</f>
        <v>0.13801204781226734</v>
      </c>
      <c r="H74" s="173">
        <v>127374</v>
      </c>
      <c r="I74" s="21">
        <f t="shared" si="9"/>
        <v>-9.8591549295774881E-3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73008.3</v>
      </c>
      <c r="F76" s="43">
        <v>69966</v>
      </c>
      <c r="G76" s="22">
        <f t="shared" ref="G76:G82" si="10">(F76-E76)/E76</f>
        <v>-4.1670604575096297E-2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99212.607777777768</v>
      </c>
      <c r="F77" s="32">
        <v>92839.5</v>
      </c>
      <c r="G77" s="21">
        <f t="shared" si="10"/>
        <v>-6.4236873926876603E-2</v>
      </c>
      <c r="H77" s="161">
        <v>96363.428571428565</v>
      </c>
      <c r="I77" s="21">
        <f t="shared" si="11"/>
        <v>-3.6569148936170151E-2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44413.26666666667</v>
      </c>
      <c r="F78" s="47">
        <v>49719.428571428572</v>
      </c>
      <c r="G78" s="21">
        <f t="shared" si="10"/>
        <v>0.11947245278276991</v>
      </c>
      <c r="H78" s="170">
        <v>49719.428571428572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99613.361111111124</v>
      </c>
      <c r="F79" s="47">
        <v>96676.666666666672</v>
      </c>
      <c r="G79" s="21">
        <f t="shared" si="10"/>
        <v>-2.9480929181465863E-2</v>
      </c>
      <c r="H79" s="170">
        <v>94583.666666666672</v>
      </c>
      <c r="I79" s="21">
        <f t="shared" si="11"/>
        <v>2.2128556375131718E-2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134634.87555555554</v>
      </c>
      <c r="F80" s="61">
        <v>139035</v>
      </c>
      <c r="G80" s="21">
        <f t="shared" si="10"/>
        <v>3.2681906722072163E-2</v>
      </c>
      <c r="H80" s="179">
        <v>138048.29999999999</v>
      </c>
      <c r="I80" s="21">
        <f t="shared" si="11"/>
        <v>7.1474983755686356E-3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751359.83333333326</v>
      </c>
      <c r="F81" s="61">
        <v>578565</v>
      </c>
      <c r="G81" s="21">
        <f t="shared" si="10"/>
        <v>-0.22997613881852871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169162.0177777778</v>
      </c>
      <c r="F82" s="50">
        <v>244881</v>
      </c>
      <c r="G82" s="23">
        <f t="shared" si="10"/>
        <v>0.44761219579262507</v>
      </c>
      <c r="H82" s="173">
        <v>235412.66666666666</v>
      </c>
      <c r="I82" s="23">
        <f t="shared" si="11"/>
        <v>4.0220152413209184E-2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67" sqref="B67:I72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5" t="s">
        <v>208</v>
      </c>
      <c r="E11" s="235"/>
      <c r="F11" s="195" t="s">
        <v>219</v>
      </c>
      <c r="H11" s="125"/>
    </row>
    <row r="12" spans="1:9" s="125" customFormat="1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218</v>
      </c>
      <c r="F12" s="231" t="s">
        <v>230</v>
      </c>
      <c r="G12" s="214" t="s">
        <v>197</v>
      </c>
      <c r="H12" s="231" t="s">
        <v>223</v>
      </c>
      <c r="I12" s="214" t="s">
        <v>187</v>
      </c>
    </row>
    <row r="13" spans="1:9" s="125" customFormat="1" ht="33.75" customHeight="1" thickBot="1">
      <c r="A13" s="213"/>
      <c r="B13" s="219"/>
      <c r="C13" s="217"/>
      <c r="D13" s="215"/>
      <c r="E13" s="215"/>
      <c r="F13" s="232"/>
      <c r="G13" s="233"/>
      <c r="H13" s="232"/>
      <c r="I13" s="233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17</v>
      </c>
      <c r="C15" s="148" t="s">
        <v>97</v>
      </c>
      <c r="D15" s="145" t="s">
        <v>161</v>
      </c>
      <c r="E15" s="166">
        <v>47178.135555555556</v>
      </c>
      <c r="F15" s="166">
        <v>41694.300000000003</v>
      </c>
      <c r="G15" s="154">
        <f t="shared" ref="G15:G30" si="0">(F15-E15)/E15</f>
        <v>-0.1162368010303831</v>
      </c>
      <c r="H15" s="166">
        <v>47758.2</v>
      </c>
      <c r="I15" s="154">
        <f t="shared" ref="I15:I30" si="1">(F15-H15)/H15</f>
        <v>-0.12697086573614572</v>
      </c>
    </row>
    <row r="16" spans="1:9" ht="16.5">
      <c r="A16" s="129"/>
      <c r="B16" s="162" t="s">
        <v>8</v>
      </c>
      <c r="C16" s="149" t="s">
        <v>89</v>
      </c>
      <c r="D16" s="145" t="s">
        <v>161</v>
      </c>
      <c r="E16" s="169">
        <v>126424.49666666667</v>
      </c>
      <c r="F16" s="169">
        <v>164843.625</v>
      </c>
      <c r="G16" s="154">
        <f t="shared" si="0"/>
        <v>0.30388990540836369</v>
      </c>
      <c r="H16" s="169">
        <v>179718.625</v>
      </c>
      <c r="I16" s="154">
        <f t="shared" si="1"/>
        <v>-8.276827179152968E-2</v>
      </c>
    </row>
    <row r="17" spans="1:9" ht="16.5">
      <c r="A17" s="129"/>
      <c r="B17" s="162" t="s">
        <v>14</v>
      </c>
      <c r="C17" s="149" t="s">
        <v>94</v>
      </c>
      <c r="D17" s="145" t="s">
        <v>81</v>
      </c>
      <c r="E17" s="169">
        <v>20262.084444444445</v>
      </c>
      <c r="F17" s="169">
        <v>32949.4</v>
      </c>
      <c r="G17" s="154">
        <f t="shared" si="0"/>
        <v>0.62616043232581753</v>
      </c>
      <c r="H17" s="169">
        <v>33858.199999999997</v>
      </c>
      <c r="I17" s="154">
        <f t="shared" si="1"/>
        <v>-2.6841356008293286E-2</v>
      </c>
    </row>
    <row r="18" spans="1:9" ht="16.5">
      <c r="A18" s="129"/>
      <c r="B18" s="162" t="s">
        <v>19</v>
      </c>
      <c r="C18" s="149" t="s">
        <v>99</v>
      </c>
      <c r="D18" s="145" t="s">
        <v>161</v>
      </c>
      <c r="E18" s="169">
        <v>40416.64444444445</v>
      </c>
      <c r="F18" s="169">
        <v>56224.9</v>
      </c>
      <c r="G18" s="154">
        <f t="shared" si="0"/>
        <v>0.39113231127549747</v>
      </c>
      <c r="H18" s="169">
        <v>57249.822222222225</v>
      </c>
      <c r="I18" s="154">
        <f t="shared" si="1"/>
        <v>-1.7902627160026136E-2</v>
      </c>
    </row>
    <row r="19" spans="1:9" ht="16.5">
      <c r="A19" s="129"/>
      <c r="B19" s="162" t="s">
        <v>5</v>
      </c>
      <c r="C19" s="149" t="s">
        <v>85</v>
      </c>
      <c r="D19" s="145" t="s">
        <v>161</v>
      </c>
      <c r="E19" s="169">
        <v>55683.304444444439</v>
      </c>
      <c r="F19" s="169">
        <v>55527.633333333331</v>
      </c>
      <c r="G19" s="154">
        <f t="shared" si="0"/>
        <v>-2.795651455391286E-3</v>
      </c>
      <c r="H19" s="169">
        <v>56416.522222222222</v>
      </c>
      <c r="I19" s="154">
        <f t="shared" si="1"/>
        <v>-1.5755825667303561E-2</v>
      </c>
    </row>
    <row r="20" spans="1:9" ht="16.5" customHeight="1">
      <c r="A20" s="129"/>
      <c r="B20" s="162" t="s">
        <v>13</v>
      </c>
      <c r="C20" s="149" t="s">
        <v>93</v>
      </c>
      <c r="D20" s="145" t="s">
        <v>81</v>
      </c>
      <c r="E20" s="169">
        <v>19529.644444444442</v>
      </c>
      <c r="F20" s="169">
        <v>32555.444444444445</v>
      </c>
      <c r="G20" s="154">
        <f t="shared" si="0"/>
        <v>0.6669757883741414</v>
      </c>
      <c r="H20" s="169">
        <v>32944.333333333328</v>
      </c>
      <c r="I20" s="154">
        <f t="shared" si="1"/>
        <v>-1.1804424298226805E-2</v>
      </c>
    </row>
    <row r="21" spans="1:9" ht="16.5">
      <c r="A21" s="129"/>
      <c r="B21" s="162" t="s">
        <v>11</v>
      </c>
      <c r="C21" s="149" t="s">
        <v>91</v>
      </c>
      <c r="D21" s="145" t="s">
        <v>81</v>
      </c>
      <c r="E21" s="169">
        <v>16793.295238095237</v>
      </c>
      <c r="F21" s="169">
        <v>25558.199999999997</v>
      </c>
      <c r="G21" s="154">
        <f t="shared" si="0"/>
        <v>0.52192881966499094</v>
      </c>
      <c r="H21" s="169">
        <v>25861.111111111109</v>
      </c>
      <c r="I21" s="154">
        <f t="shared" si="1"/>
        <v>-1.1712996777658483E-2</v>
      </c>
    </row>
    <row r="22" spans="1:9" ht="16.5">
      <c r="A22" s="129"/>
      <c r="B22" s="162" t="s">
        <v>10</v>
      </c>
      <c r="C22" s="149" t="s">
        <v>90</v>
      </c>
      <c r="D22" s="147" t="s">
        <v>161</v>
      </c>
      <c r="E22" s="169">
        <v>85943.004444444436</v>
      </c>
      <c r="F22" s="169">
        <v>78174.899999999994</v>
      </c>
      <c r="G22" s="154">
        <f t="shared" si="0"/>
        <v>-9.0386698657549558E-2</v>
      </c>
      <c r="H22" s="169">
        <v>78591.5</v>
      </c>
      <c r="I22" s="154">
        <f t="shared" si="1"/>
        <v>-5.3008276976518557E-3</v>
      </c>
    </row>
    <row r="23" spans="1:9" ht="16.5">
      <c r="A23" s="129"/>
      <c r="B23" s="162" t="s">
        <v>18</v>
      </c>
      <c r="C23" s="149" t="s">
        <v>98</v>
      </c>
      <c r="D23" s="147" t="s">
        <v>83</v>
      </c>
      <c r="E23" s="169">
        <v>63618.819285714286</v>
      </c>
      <c r="F23" s="169">
        <v>104675</v>
      </c>
      <c r="G23" s="154">
        <f t="shared" si="0"/>
        <v>0.64534647412899959</v>
      </c>
      <c r="H23" s="169">
        <v>104472.58571428571</v>
      </c>
      <c r="I23" s="154">
        <f t="shared" si="1"/>
        <v>1.937487086496114E-3</v>
      </c>
    </row>
    <row r="24" spans="1:9" ht="16.5">
      <c r="A24" s="129"/>
      <c r="B24" s="162" t="s">
        <v>12</v>
      </c>
      <c r="C24" s="149" t="s">
        <v>92</v>
      </c>
      <c r="D24" s="147" t="s">
        <v>81</v>
      </c>
      <c r="E24" s="169">
        <v>19562.628888888888</v>
      </c>
      <c r="F24" s="169">
        <v>32304.888888888891</v>
      </c>
      <c r="G24" s="154">
        <f t="shared" si="0"/>
        <v>0.65135724203393264</v>
      </c>
      <c r="H24" s="169">
        <v>32138.777777777777</v>
      </c>
      <c r="I24" s="154">
        <f t="shared" si="1"/>
        <v>5.16855719466625E-3</v>
      </c>
    </row>
    <row r="25" spans="1:9" ht="16.5">
      <c r="A25" s="129"/>
      <c r="B25" s="162" t="s">
        <v>16</v>
      </c>
      <c r="C25" s="149" t="s">
        <v>96</v>
      </c>
      <c r="D25" s="147" t="s">
        <v>81</v>
      </c>
      <c r="E25" s="169">
        <v>19173.204444444447</v>
      </c>
      <c r="F25" s="169">
        <v>32499.888888888891</v>
      </c>
      <c r="G25" s="154">
        <f t="shared" si="0"/>
        <v>0.69506818659652536</v>
      </c>
      <c r="H25" s="169">
        <v>31527.599999999999</v>
      </c>
      <c r="I25" s="154">
        <f t="shared" si="1"/>
        <v>3.0839292838303327E-2</v>
      </c>
    </row>
    <row r="26" spans="1:9" ht="16.5">
      <c r="A26" s="129"/>
      <c r="B26" s="162" t="s">
        <v>15</v>
      </c>
      <c r="C26" s="149" t="s">
        <v>95</v>
      </c>
      <c r="D26" s="147" t="s">
        <v>82</v>
      </c>
      <c r="E26" s="169">
        <v>65382.137460317455</v>
      </c>
      <c r="F26" s="169">
        <v>72908.2</v>
      </c>
      <c r="G26" s="154">
        <f t="shared" si="0"/>
        <v>0.11510884825768129</v>
      </c>
      <c r="H26" s="169">
        <v>70324.899999999994</v>
      </c>
      <c r="I26" s="154">
        <f t="shared" si="1"/>
        <v>3.6733788458995366E-2</v>
      </c>
    </row>
    <row r="27" spans="1:9" ht="16.5">
      <c r="A27" s="129"/>
      <c r="B27" s="162" t="s">
        <v>9</v>
      </c>
      <c r="C27" s="149" t="s">
        <v>88</v>
      </c>
      <c r="D27" s="147" t="s">
        <v>161</v>
      </c>
      <c r="E27" s="169">
        <v>63116.926666666666</v>
      </c>
      <c r="F27" s="169">
        <v>56305.37777777778</v>
      </c>
      <c r="G27" s="154">
        <f t="shared" si="0"/>
        <v>-0.10791952727454654</v>
      </c>
      <c r="H27" s="169">
        <v>54308.2</v>
      </c>
      <c r="I27" s="154">
        <f t="shared" si="1"/>
        <v>3.6774884414835743E-2</v>
      </c>
    </row>
    <row r="28" spans="1:9" ht="17.25" thickBot="1">
      <c r="A28" s="38"/>
      <c r="B28" s="162" t="s">
        <v>6</v>
      </c>
      <c r="C28" s="149" t="s">
        <v>86</v>
      </c>
      <c r="D28" s="147" t="s">
        <v>161</v>
      </c>
      <c r="E28" s="169">
        <v>44370.462222222224</v>
      </c>
      <c r="F28" s="169">
        <v>56305.411111111112</v>
      </c>
      <c r="G28" s="154">
        <f t="shared" si="0"/>
        <v>0.26898410093441538</v>
      </c>
      <c r="H28" s="169">
        <v>53574.9</v>
      </c>
      <c r="I28" s="154">
        <f t="shared" si="1"/>
        <v>5.0966238128510012E-2</v>
      </c>
    </row>
    <row r="29" spans="1:9" ht="16.5">
      <c r="A29" s="129"/>
      <c r="B29" s="162" t="s">
        <v>7</v>
      </c>
      <c r="C29" s="149" t="s">
        <v>87</v>
      </c>
      <c r="D29" s="147" t="s">
        <v>161</v>
      </c>
      <c r="E29" s="169">
        <v>22168.757777777777</v>
      </c>
      <c r="F29" s="169">
        <v>33789</v>
      </c>
      <c r="G29" s="154">
        <f t="shared" si="0"/>
        <v>0.52417200542785891</v>
      </c>
      <c r="H29" s="169">
        <v>29755.733</v>
      </c>
      <c r="I29" s="154">
        <f t="shared" si="1"/>
        <v>0.13554587951168939</v>
      </c>
    </row>
    <row r="30" spans="1:9" ht="17.25" thickBot="1">
      <c r="A30" s="38"/>
      <c r="B30" s="163" t="s">
        <v>4</v>
      </c>
      <c r="C30" s="150" t="s">
        <v>84</v>
      </c>
      <c r="D30" s="146" t="s">
        <v>161</v>
      </c>
      <c r="E30" s="172">
        <v>67909.36</v>
      </c>
      <c r="F30" s="172">
        <v>74908.2</v>
      </c>
      <c r="G30" s="156">
        <f t="shared" si="0"/>
        <v>0.10306149255419277</v>
      </c>
      <c r="H30" s="172">
        <v>65224.9</v>
      </c>
      <c r="I30" s="156">
        <f t="shared" si="1"/>
        <v>0.14846017395197225</v>
      </c>
    </row>
    <row r="31" spans="1:9" ht="15.75" customHeight="1" thickBot="1">
      <c r="A31" s="224" t="s">
        <v>188</v>
      </c>
      <c r="B31" s="225"/>
      <c r="C31" s="225"/>
      <c r="D31" s="226"/>
      <c r="E31" s="99">
        <f>SUM(E15:E30)</f>
        <v>777532.90642857132</v>
      </c>
      <c r="F31" s="100">
        <f>SUM(F15:F30)</f>
        <v>951224.36944444431</v>
      </c>
      <c r="G31" s="101">
        <f t="shared" ref="G31" si="2">(F31-E31)/E31</f>
        <v>0.22338792555248502</v>
      </c>
      <c r="H31" s="100">
        <f>SUM(H15:H30)</f>
        <v>953725.91038095241</v>
      </c>
      <c r="I31" s="104">
        <f t="shared" ref="I31" si="3">(F31-H31)/H31</f>
        <v>-2.6229138888644583E-3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29</v>
      </c>
      <c r="C33" s="151" t="s">
        <v>103</v>
      </c>
      <c r="D33" s="153" t="s">
        <v>161</v>
      </c>
      <c r="E33" s="175">
        <v>53116.639999999999</v>
      </c>
      <c r="F33" s="175">
        <v>92250</v>
      </c>
      <c r="G33" s="154">
        <f>(F33-E33)/E33</f>
        <v>0.7367438904268041</v>
      </c>
      <c r="H33" s="175">
        <v>92250</v>
      </c>
      <c r="I33" s="154">
        <f>(F33-H33)/H33</f>
        <v>0</v>
      </c>
    </row>
    <row r="34" spans="1:9" ht="16.5">
      <c r="A34" s="37"/>
      <c r="B34" s="162" t="s">
        <v>26</v>
      </c>
      <c r="C34" s="149" t="s">
        <v>100</v>
      </c>
      <c r="D34" s="145" t="s">
        <v>161</v>
      </c>
      <c r="E34" s="169">
        <v>118607.70428571428</v>
      </c>
      <c r="F34" s="169">
        <v>151944.26666666666</v>
      </c>
      <c r="G34" s="154">
        <f>(F34-E34)/E34</f>
        <v>0.28106574173839405</v>
      </c>
      <c r="H34" s="169">
        <v>151941.6</v>
      </c>
      <c r="I34" s="154">
        <f>(F34-H34)/H34</f>
        <v>1.7550602775388474E-5</v>
      </c>
    </row>
    <row r="35" spans="1:9" ht="16.5">
      <c r="A35" s="37"/>
      <c r="B35" s="164" t="s">
        <v>27</v>
      </c>
      <c r="C35" s="149" t="s">
        <v>101</v>
      </c>
      <c r="D35" s="145" t="s">
        <v>161</v>
      </c>
      <c r="E35" s="169">
        <v>107873.13857142857</v>
      </c>
      <c r="F35" s="169">
        <v>151444.33333333331</v>
      </c>
      <c r="G35" s="154">
        <f>(F35-E35)/E35</f>
        <v>0.40391144022433284</v>
      </c>
      <c r="H35" s="169">
        <v>145608.29999999999</v>
      </c>
      <c r="I35" s="154">
        <f>(F35-H35)/H35</f>
        <v>4.0080361719306699E-2</v>
      </c>
    </row>
    <row r="36" spans="1:9" ht="16.5">
      <c r="A36" s="37"/>
      <c r="B36" s="162" t="s">
        <v>28</v>
      </c>
      <c r="C36" s="149" t="s">
        <v>102</v>
      </c>
      <c r="D36" s="145" t="s">
        <v>161</v>
      </c>
      <c r="E36" s="169">
        <v>77544.495714285731</v>
      </c>
      <c r="F36" s="169">
        <v>84000</v>
      </c>
      <c r="G36" s="154">
        <f>(F36-E36)/E36</f>
        <v>8.3249033039040007E-2</v>
      </c>
      <c r="H36" s="169">
        <v>80183.3</v>
      </c>
      <c r="I36" s="154">
        <f>(F36-H36)/H36</f>
        <v>4.7599687216664778E-2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61286.841587301591</v>
      </c>
      <c r="F37" s="172">
        <v>134924.9</v>
      </c>
      <c r="G37" s="156">
        <f>(F37-E37)/E37</f>
        <v>1.2015312994683012</v>
      </c>
      <c r="H37" s="172">
        <v>101808.20000000001</v>
      </c>
      <c r="I37" s="156">
        <f>(F37-H37)/H37</f>
        <v>0.32528519313768417</v>
      </c>
    </row>
    <row r="38" spans="1:9" ht="15.75" customHeight="1" thickBot="1">
      <c r="A38" s="224" t="s">
        <v>189</v>
      </c>
      <c r="B38" s="225"/>
      <c r="C38" s="225"/>
      <c r="D38" s="226"/>
      <c r="E38" s="83">
        <f>SUM(E33:E37)</f>
        <v>418428.82015873014</v>
      </c>
      <c r="F38" s="102">
        <f>SUM(F33:F37)</f>
        <v>614563.5</v>
      </c>
      <c r="G38" s="103">
        <f t="shared" ref="G38" si="4">(F38-E38)/E38</f>
        <v>0.46874084764731683</v>
      </c>
      <c r="H38" s="102">
        <f>SUM(H33:H37)</f>
        <v>571791.4</v>
      </c>
      <c r="I38" s="104">
        <f t="shared" ref="I38" si="5">(F38-H38)/H38</f>
        <v>7.4803678404397084E-2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200666.56666666665</v>
      </c>
      <c r="F40" s="169">
        <v>210795</v>
      </c>
      <c r="G40" s="154">
        <f t="shared" ref="G40:G45" si="6">(F40-E40)/E40</f>
        <v>5.047394541890976E-2</v>
      </c>
      <c r="H40" s="169">
        <v>237705</v>
      </c>
      <c r="I40" s="154">
        <f t="shared" ref="I40:I45" si="7">(F40-H40)/H40</f>
        <v>-0.11320754716981132</v>
      </c>
    </row>
    <row r="41" spans="1:9" ht="16.5">
      <c r="A41" s="37"/>
      <c r="B41" s="162" t="s">
        <v>32</v>
      </c>
      <c r="C41" s="149" t="s">
        <v>106</v>
      </c>
      <c r="D41" s="145" t="s">
        <v>161</v>
      </c>
      <c r="E41" s="169">
        <v>962213.70035714284</v>
      </c>
      <c r="F41" s="169">
        <v>1002996.7</v>
      </c>
      <c r="G41" s="154">
        <f t="shared" si="6"/>
        <v>4.2384555143747983E-2</v>
      </c>
      <c r="H41" s="169">
        <v>1022588.125</v>
      </c>
      <c r="I41" s="154">
        <f t="shared" si="7"/>
        <v>-1.9158666643033867E-2</v>
      </c>
    </row>
    <row r="42" spans="1:9" ht="16.5">
      <c r="A42" s="37"/>
      <c r="B42" s="164" t="s">
        <v>33</v>
      </c>
      <c r="C42" s="149" t="s">
        <v>107</v>
      </c>
      <c r="D42" s="145" t="s">
        <v>161</v>
      </c>
      <c r="E42" s="177">
        <v>658883.34285714279</v>
      </c>
      <c r="F42" s="177">
        <v>554047</v>
      </c>
      <c r="G42" s="154">
        <f t="shared" si="6"/>
        <v>-0.159112146320981</v>
      </c>
      <c r="H42" s="177">
        <v>550459</v>
      </c>
      <c r="I42" s="154">
        <f t="shared" si="7"/>
        <v>6.5181966322650732E-3</v>
      </c>
    </row>
    <row r="43" spans="1:9" ht="16.5">
      <c r="A43" s="37"/>
      <c r="B43" s="162" t="s">
        <v>31</v>
      </c>
      <c r="C43" s="149" t="s">
        <v>105</v>
      </c>
      <c r="D43" s="145" t="s">
        <v>161</v>
      </c>
      <c r="E43" s="170">
        <v>1470969.4533333334</v>
      </c>
      <c r="F43" s="170">
        <v>1890052.65</v>
      </c>
      <c r="G43" s="154">
        <f t="shared" si="6"/>
        <v>0.28490271889534535</v>
      </c>
      <c r="H43" s="170">
        <v>1872715.75</v>
      </c>
      <c r="I43" s="154">
        <f t="shared" si="7"/>
        <v>9.2576249225222278E-3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682242.3916666666</v>
      </c>
      <c r="F44" s="170">
        <v>1038905.4</v>
      </c>
      <c r="G44" s="154">
        <f t="shared" si="6"/>
        <v>0.52278048489779805</v>
      </c>
      <c r="H44" s="170">
        <v>1017377.4</v>
      </c>
      <c r="I44" s="154">
        <f t="shared" si="7"/>
        <v>2.116028919061894E-2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280420.34285714285</v>
      </c>
      <c r="F45" s="173">
        <v>390045.5</v>
      </c>
      <c r="G45" s="160">
        <f t="shared" si="6"/>
        <v>0.39093154236211924</v>
      </c>
      <c r="H45" s="173">
        <v>373600.5</v>
      </c>
      <c r="I45" s="160">
        <f t="shared" si="7"/>
        <v>4.4017607042817125E-2</v>
      </c>
    </row>
    <row r="46" spans="1:9" ht="15.75" customHeight="1" thickBot="1">
      <c r="A46" s="224" t="s">
        <v>190</v>
      </c>
      <c r="B46" s="225"/>
      <c r="C46" s="225"/>
      <c r="D46" s="226"/>
      <c r="E46" s="83">
        <f>SUM(E40:E45)</f>
        <v>4255395.7977380948</v>
      </c>
      <c r="F46" s="83">
        <f>SUM(F40:F45)</f>
        <v>5086842.25</v>
      </c>
      <c r="G46" s="103">
        <f t="shared" ref="G46" si="8">(F46-E46)/E46</f>
        <v>0.19538639689023773</v>
      </c>
      <c r="H46" s="102">
        <f>SUM(H40:H45)</f>
        <v>5074445.7750000004</v>
      </c>
      <c r="I46" s="104">
        <f t="shared" ref="I46" si="9">(F46-H46)/H46</f>
        <v>2.4429219563390893E-3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50</v>
      </c>
      <c r="C48" s="149" t="s">
        <v>159</v>
      </c>
      <c r="D48" s="153" t="s">
        <v>112</v>
      </c>
      <c r="E48" s="167">
        <v>1863900</v>
      </c>
      <c r="F48" s="167">
        <v>1716858</v>
      </c>
      <c r="G48" s="154">
        <f t="shared" ref="G48:G53" si="10">(F48-E48)/E48</f>
        <v>-7.8889425398358276E-2</v>
      </c>
      <c r="H48" s="167">
        <v>1732555.5</v>
      </c>
      <c r="I48" s="154">
        <f t="shared" ref="I48:I53" si="11">(F48-H48)/H48</f>
        <v>-9.0603158167227547E-3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312583.15555555548</v>
      </c>
      <c r="F49" s="170">
        <v>314398.5</v>
      </c>
      <c r="G49" s="154">
        <f t="shared" si="10"/>
        <v>5.8075568442518899E-3</v>
      </c>
      <c r="H49" s="170">
        <v>315923.40000000002</v>
      </c>
      <c r="I49" s="154">
        <f t="shared" si="11"/>
        <v>-4.826802952867762E-3</v>
      </c>
    </row>
    <row r="50" spans="1:9" ht="16.5">
      <c r="A50" s="37"/>
      <c r="B50" s="162" t="s">
        <v>48</v>
      </c>
      <c r="C50" s="149" t="s">
        <v>157</v>
      </c>
      <c r="D50" s="145" t="s">
        <v>114</v>
      </c>
      <c r="E50" s="170">
        <v>1320617.3330000001</v>
      </c>
      <c r="F50" s="170">
        <v>1297286.25</v>
      </c>
      <c r="G50" s="154">
        <f t="shared" si="10"/>
        <v>-1.7666800531081699E-2</v>
      </c>
      <c r="H50" s="170">
        <v>1297510.5</v>
      </c>
      <c r="I50" s="154">
        <f t="shared" si="11"/>
        <v>-1.7283097131005876E-4</v>
      </c>
    </row>
    <row r="51" spans="1:9" ht="16.5">
      <c r="A51" s="37"/>
      <c r="B51" s="162" t="s">
        <v>47</v>
      </c>
      <c r="C51" s="149" t="s">
        <v>113</v>
      </c>
      <c r="D51" s="145" t="s">
        <v>114</v>
      </c>
      <c r="E51" s="170">
        <v>926022.74761904753</v>
      </c>
      <c r="F51" s="170">
        <v>990175.875</v>
      </c>
      <c r="G51" s="154">
        <f t="shared" si="10"/>
        <v>6.9278133335169592E-2</v>
      </c>
      <c r="H51" s="170">
        <v>990175.875</v>
      </c>
      <c r="I51" s="154">
        <f t="shared" si="11"/>
        <v>0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140858.79999999999</v>
      </c>
      <c r="F52" s="170">
        <v>142847.25</v>
      </c>
      <c r="G52" s="154">
        <f t="shared" si="10"/>
        <v>1.4116618911988543E-2</v>
      </c>
      <c r="H52" s="170">
        <v>142847.25</v>
      </c>
      <c r="I52" s="154">
        <f t="shared" si="11"/>
        <v>0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388756.70833333337</v>
      </c>
      <c r="F53" s="173">
        <v>356669.625</v>
      </c>
      <c r="G53" s="160">
        <f t="shared" si="10"/>
        <v>-8.2537696830740734E-2</v>
      </c>
      <c r="H53" s="173">
        <v>329535.375</v>
      </c>
      <c r="I53" s="160">
        <f t="shared" si="11"/>
        <v>8.2340932289894517E-2</v>
      </c>
    </row>
    <row r="54" spans="1:9" ht="15.75" customHeight="1" thickBot="1">
      <c r="A54" s="224" t="s">
        <v>191</v>
      </c>
      <c r="B54" s="225"/>
      <c r="C54" s="225"/>
      <c r="D54" s="226"/>
      <c r="E54" s="83">
        <f>SUM(E48:E53)</f>
        <v>4952738.7445079358</v>
      </c>
      <c r="F54" s="83">
        <f>SUM(F48:F53)</f>
        <v>4818235.5</v>
      </c>
      <c r="G54" s="103">
        <f t="shared" ref="G54" si="12">(F54-E54)/E54</f>
        <v>-2.715734696426007E-2</v>
      </c>
      <c r="H54" s="83">
        <f>SUM(H48:H53)</f>
        <v>4808547.9000000004</v>
      </c>
      <c r="I54" s="104">
        <f t="shared" ref="I54" si="13">(F54-H54)/H54</f>
        <v>2.0146622642564561E-3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40</v>
      </c>
      <c r="C56" s="152" t="s">
        <v>117</v>
      </c>
      <c r="D56" s="153" t="s">
        <v>114</v>
      </c>
      <c r="E56" s="167">
        <v>134187.5333333333</v>
      </c>
      <c r="F56" s="131">
        <v>140290.79999999999</v>
      </c>
      <c r="G56" s="155">
        <f t="shared" ref="G56:G64" si="14">(F56-E56)/E56</f>
        <v>4.5483112440152365E-2</v>
      </c>
      <c r="H56" s="131">
        <v>153387</v>
      </c>
      <c r="I56" s="155">
        <f t="shared" ref="I56:I64" si="15">(F56-H56)/H56</f>
        <v>-8.5380116959064403E-2</v>
      </c>
    </row>
    <row r="57" spans="1:9" ht="16.5">
      <c r="A57" s="109"/>
      <c r="B57" s="184" t="s">
        <v>39</v>
      </c>
      <c r="C57" s="149" t="s">
        <v>116</v>
      </c>
      <c r="D57" s="145" t="s">
        <v>114</v>
      </c>
      <c r="E57" s="170">
        <v>169698.88</v>
      </c>
      <c r="F57" s="181">
        <v>190463</v>
      </c>
      <c r="G57" s="154">
        <f t="shared" si="14"/>
        <v>0.12235861544872892</v>
      </c>
      <c r="H57" s="181">
        <v>194050</v>
      </c>
      <c r="I57" s="154">
        <f t="shared" si="15"/>
        <v>-1.8484926565318218E-2</v>
      </c>
    </row>
    <row r="58" spans="1:9" ht="16.5">
      <c r="A58" s="109"/>
      <c r="B58" s="184" t="s">
        <v>54</v>
      </c>
      <c r="C58" s="149" t="s">
        <v>121</v>
      </c>
      <c r="D58" s="145" t="s">
        <v>120</v>
      </c>
      <c r="E58" s="170">
        <v>214112.71428571426</v>
      </c>
      <c r="F58" s="181">
        <v>178353.5</v>
      </c>
      <c r="G58" s="154">
        <f t="shared" si="14"/>
        <v>-0.16701116701550375</v>
      </c>
      <c r="H58" s="181">
        <v>179400</v>
      </c>
      <c r="I58" s="154">
        <f t="shared" si="15"/>
        <v>-5.8333333333333336E-3</v>
      </c>
    </row>
    <row r="59" spans="1:9" ht="16.5">
      <c r="A59" s="109"/>
      <c r="B59" s="184" t="s">
        <v>38</v>
      </c>
      <c r="C59" s="149" t="s">
        <v>115</v>
      </c>
      <c r="D59" s="145" t="s">
        <v>114</v>
      </c>
      <c r="E59" s="170">
        <v>153622.1</v>
      </c>
      <c r="F59" s="181">
        <v>150471.75</v>
      </c>
      <c r="G59" s="154">
        <f t="shared" si="14"/>
        <v>-2.0507140574175239E-2</v>
      </c>
      <c r="H59" s="181">
        <v>150471.75</v>
      </c>
      <c r="I59" s="154">
        <f t="shared" si="15"/>
        <v>0</v>
      </c>
    </row>
    <row r="60" spans="1:9" s="125" customFormat="1" ht="16.5">
      <c r="A60" s="135"/>
      <c r="B60" s="184" t="s">
        <v>56</v>
      </c>
      <c r="C60" s="149" t="s">
        <v>123</v>
      </c>
      <c r="D60" s="145" t="s">
        <v>120</v>
      </c>
      <c r="E60" s="170">
        <v>1087811.1000000001</v>
      </c>
      <c r="F60" s="186">
        <v>944840</v>
      </c>
      <c r="G60" s="154">
        <f t="shared" si="14"/>
        <v>-0.13143008009386931</v>
      </c>
      <c r="H60" s="186">
        <v>944840</v>
      </c>
      <c r="I60" s="154">
        <f t="shared" si="15"/>
        <v>0</v>
      </c>
    </row>
    <row r="61" spans="1:9" s="125" customFormat="1" ht="17.25" thickBot="1">
      <c r="A61" s="135"/>
      <c r="B61" s="185" t="s">
        <v>55</v>
      </c>
      <c r="C61" s="150" t="s">
        <v>122</v>
      </c>
      <c r="D61" s="146" t="s">
        <v>120</v>
      </c>
      <c r="E61" s="173">
        <v>203856.10714285713</v>
      </c>
      <c r="F61" s="182">
        <v>179848.5</v>
      </c>
      <c r="G61" s="159">
        <f t="shared" si="14"/>
        <v>-0.11776741682815131</v>
      </c>
      <c r="H61" s="182">
        <v>179063.625</v>
      </c>
      <c r="I61" s="159">
        <f t="shared" si="15"/>
        <v>4.3832185347526609E-3</v>
      </c>
    </row>
    <row r="62" spans="1:9" s="125" customFormat="1" ht="16.5">
      <c r="A62" s="135"/>
      <c r="B62" s="94" t="s">
        <v>42</v>
      </c>
      <c r="C62" s="148" t="s">
        <v>198</v>
      </c>
      <c r="D62" s="145" t="s">
        <v>114</v>
      </c>
      <c r="E62" s="167">
        <v>97734</v>
      </c>
      <c r="F62" s="180">
        <v>118254.5</v>
      </c>
      <c r="G62" s="154">
        <f t="shared" si="14"/>
        <v>0.20996275605214151</v>
      </c>
      <c r="H62" s="180">
        <v>117507</v>
      </c>
      <c r="I62" s="154">
        <f t="shared" si="15"/>
        <v>6.3613231552162846E-3</v>
      </c>
    </row>
    <row r="63" spans="1:9" s="125" customFormat="1" ht="16.5">
      <c r="A63" s="135"/>
      <c r="B63" s="184" t="s">
        <v>41</v>
      </c>
      <c r="C63" s="149" t="s">
        <v>118</v>
      </c>
      <c r="D63" s="147" t="s">
        <v>114</v>
      </c>
      <c r="E63" s="170">
        <v>179394.62</v>
      </c>
      <c r="F63" s="181">
        <v>199492.8</v>
      </c>
      <c r="G63" s="154">
        <f t="shared" si="14"/>
        <v>0.11203334860320779</v>
      </c>
      <c r="H63" s="181">
        <v>192137.4</v>
      </c>
      <c r="I63" s="154">
        <f t="shared" si="15"/>
        <v>3.8281979458450015E-2</v>
      </c>
    </row>
    <row r="64" spans="1:9" ht="16.5" customHeight="1" thickBot="1">
      <c r="A64" s="110"/>
      <c r="B64" s="185" t="s">
        <v>43</v>
      </c>
      <c r="C64" s="150" t="s">
        <v>119</v>
      </c>
      <c r="D64" s="146" t="s">
        <v>114</v>
      </c>
      <c r="E64" s="173">
        <v>108659.37</v>
      </c>
      <c r="F64" s="173">
        <v>147407</v>
      </c>
      <c r="G64" s="159">
        <f t="shared" si="14"/>
        <v>0.3565972267278929</v>
      </c>
      <c r="H64" s="173">
        <v>135746</v>
      </c>
      <c r="I64" s="159">
        <f t="shared" si="15"/>
        <v>8.590308370044053E-2</v>
      </c>
    </row>
    <row r="65" spans="1:9" ht="15.75" customHeight="1" thickBot="1">
      <c r="A65" s="224" t="s">
        <v>192</v>
      </c>
      <c r="B65" s="236"/>
      <c r="C65" s="236"/>
      <c r="D65" s="237"/>
      <c r="E65" s="99">
        <f>SUM(E56:E64)</f>
        <v>2349076.4247619049</v>
      </c>
      <c r="F65" s="99">
        <f>SUM(F56:F64)</f>
        <v>2249421.85</v>
      </c>
      <c r="G65" s="101">
        <f t="shared" ref="G65" si="16">(F65-E65)/E65</f>
        <v>-4.2422874671693769E-2</v>
      </c>
      <c r="H65" s="99">
        <f>SUM(H56:H64)</f>
        <v>2246602.7749999999</v>
      </c>
      <c r="I65" s="138">
        <f t="shared" ref="I65" si="17">(F65-H65)/H65</f>
        <v>1.2548168422876565E-3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412973.53333333333</v>
      </c>
      <c r="F67" s="175">
        <v>447490.875</v>
      </c>
      <c r="G67" s="154">
        <f>(F67-E67)/E67</f>
        <v>8.3582454759409133E-2</v>
      </c>
      <c r="H67" s="175">
        <v>449596.33333333331</v>
      </c>
      <c r="I67" s="154">
        <f>(F67-H67)/H67</f>
        <v>-4.6829971181555768E-3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2315795.0499999998</v>
      </c>
      <c r="F68" s="169">
        <v>2920183.5</v>
      </c>
      <c r="G68" s="154">
        <f>(F68-E68)/E68</f>
        <v>0.26098529315018626</v>
      </c>
      <c r="H68" s="169">
        <v>2920183.5</v>
      </c>
      <c r="I68" s="154">
        <f>(F68-H68)/H68</f>
        <v>0</v>
      </c>
    </row>
    <row r="69" spans="1:9" ht="16.5">
      <c r="A69" s="37"/>
      <c r="B69" s="162" t="s">
        <v>61</v>
      </c>
      <c r="C69" s="149" t="s">
        <v>130</v>
      </c>
      <c r="D69" s="147" t="s">
        <v>207</v>
      </c>
      <c r="E69" s="170">
        <v>898443.88888888876</v>
      </c>
      <c r="F69" s="169">
        <v>823221.75</v>
      </c>
      <c r="G69" s="154">
        <f>(F69-E69)/E69</f>
        <v>-8.3724915733932426E-2</v>
      </c>
      <c r="H69" s="169">
        <v>823221.75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555032.30952380947</v>
      </c>
      <c r="F70" s="169">
        <v>600840.5</v>
      </c>
      <c r="G70" s="154">
        <f>(F70-E70)/E70</f>
        <v>8.2532475479655795E-2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287950.23214285716</v>
      </c>
      <c r="F71" s="169">
        <v>296010</v>
      </c>
      <c r="G71" s="154">
        <f>(F71-E71)/E71</f>
        <v>2.7990141897660456E-2</v>
      </c>
      <c r="H71" s="169">
        <v>296010</v>
      </c>
      <c r="I71" s="154">
        <f>(F71-H71)/H71</f>
        <v>0</v>
      </c>
    </row>
    <row r="72" spans="1:9" ht="16.5" customHeight="1" thickBot="1">
      <c r="A72" s="37"/>
      <c r="B72" s="162" t="s">
        <v>64</v>
      </c>
      <c r="C72" s="149" t="s">
        <v>133</v>
      </c>
      <c r="D72" s="146" t="s">
        <v>127</v>
      </c>
      <c r="E72" s="173">
        <v>228233.69285714286</v>
      </c>
      <c r="F72" s="178">
        <v>219989.25</v>
      </c>
      <c r="G72" s="160">
        <f>(F72-E72)/E72</f>
        <v>-3.6122812341748592E-2</v>
      </c>
      <c r="H72" s="178">
        <v>219989.25</v>
      </c>
      <c r="I72" s="160">
        <f>(F72-H72)/H72</f>
        <v>0</v>
      </c>
    </row>
    <row r="73" spans="1:9" ht="15.75" customHeight="1" thickBot="1">
      <c r="A73" s="224" t="s">
        <v>205</v>
      </c>
      <c r="B73" s="225"/>
      <c r="C73" s="225"/>
      <c r="D73" s="226"/>
      <c r="E73" s="83">
        <f>SUM(E67:E72)</f>
        <v>4698428.7067460315</v>
      </c>
      <c r="F73" s="83">
        <f>SUM(F67:F72)</f>
        <v>5307735.875</v>
      </c>
      <c r="G73" s="103">
        <f t="shared" ref="G73" si="18">(F73-E73)/E73</f>
        <v>0.12968317841646115</v>
      </c>
      <c r="H73" s="83">
        <f>SUM(H67:H72)</f>
        <v>5309841.333333334</v>
      </c>
      <c r="I73" s="104">
        <f t="shared" ref="I73" si="19">(F73-H73)/H73</f>
        <v>-3.9652000900980232E-4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71</v>
      </c>
      <c r="C75" s="151" t="s">
        <v>200</v>
      </c>
      <c r="D75" s="153" t="s">
        <v>134</v>
      </c>
      <c r="E75" s="167">
        <v>110823.25555555554</v>
      </c>
      <c r="F75" s="167">
        <v>126118.2</v>
      </c>
      <c r="G75" s="154">
        <f>(F75-E75)/E75</f>
        <v>0.13801204781226734</v>
      </c>
      <c r="H75" s="167">
        <v>127374</v>
      </c>
      <c r="I75" s="154">
        <f>(F75-H75)/H75</f>
        <v>-9.8591549295774881E-3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81349.591666666674</v>
      </c>
      <c r="F76" s="170">
        <v>97885.125</v>
      </c>
      <c r="G76" s="154">
        <f>(F76-E76)/E76</f>
        <v>0.20326510551015867</v>
      </c>
      <c r="H76" s="170">
        <v>98029.28571428571</v>
      </c>
      <c r="I76" s="154">
        <f>(F76-H76)/H76</f>
        <v>-1.4705882352940753E-3</v>
      </c>
    </row>
    <row r="77" spans="1:9" ht="16.5">
      <c r="A77" s="37"/>
      <c r="B77" s="162" t="s">
        <v>68</v>
      </c>
      <c r="C77" s="149" t="s">
        <v>138</v>
      </c>
      <c r="D77" s="147" t="s">
        <v>134</v>
      </c>
      <c r="E77" s="170">
        <v>273934.33055555553</v>
      </c>
      <c r="F77" s="170">
        <v>312654.33333333331</v>
      </c>
      <c r="G77" s="154">
        <f>(F77-E77)/E77</f>
        <v>0.14134775549764522</v>
      </c>
      <c r="H77" s="170">
        <v>312654.33333333331</v>
      </c>
      <c r="I77" s="154">
        <f>(F77-H77)/H77</f>
        <v>0</v>
      </c>
    </row>
    <row r="78" spans="1:9" ht="16.5">
      <c r="A78" s="37"/>
      <c r="B78" s="162" t="s">
        <v>67</v>
      </c>
      <c r="C78" s="149" t="s">
        <v>139</v>
      </c>
      <c r="D78" s="147" t="s">
        <v>135</v>
      </c>
      <c r="E78" s="170">
        <v>211138.2</v>
      </c>
      <c r="F78" s="170">
        <v>206459.5</v>
      </c>
      <c r="G78" s="154">
        <f>(F78-E78)/E78</f>
        <v>-2.2159419754454721E-2</v>
      </c>
      <c r="H78" s="170">
        <v>206459.5</v>
      </c>
      <c r="I78" s="154">
        <f>(F78-H78)/H78</f>
        <v>0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142441.21666666667</v>
      </c>
      <c r="F79" s="173">
        <v>133204.5</v>
      </c>
      <c r="G79" s="154">
        <f>(F79-E79)/E79</f>
        <v>-6.4845814173870378E-2</v>
      </c>
      <c r="H79" s="173">
        <v>133204.5</v>
      </c>
      <c r="I79" s="154">
        <f>(F79-H79)/H79</f>
        <v>0</v>
      </c>
    </row>
    <row r="80" spans="1:9" ht="15.75" customHeight="1" thickBot="1">
      <c r="A80" s="224" t="s">
        <v>193</v>
      </c>
      <c r="B80" s="225"/>
      <c r="C80" s="225"/>
      <c r="D80" s="226"/>
      <c r="E80" s="83">
        <f>SUM(E75:E79)</f>
        <v>819686.59444444452</v>
      </c>
      <c r="F80" s="83">
        <f>SUM(F75:F79)</f>
        <v>876321.65833333333</v>
      </c>
      <c r="G80" s="103">
        <f t="shared" ref="G80" si="20">(F80-E80)/E80</f>
        <v>6.9093558773245661E-2</v>
      </c>
      <c r="H80" s="83">
        <f>SUM(H75:H79)</f>
        <v>877721.61904761905</v>
      </c>
      <c r="I80" s="104">
        <f t="shared" ref="I80" si="21">(F80-H80)/H80</f>
        <v>-1.5949939979885302E-3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99212.607777777768</v>
      </c>
      <c r="F82" s="210">
        <v>92839.5</v>
      </c>
      <c r="G82" s="155">
        <f t="shared" ref="G82:G88" si="22">(F82-E82)/E82</f>
        <v>-6.4236873926876603E-2</v>
      </c>
      <c r="H82" s="210">
        <v>96363.428571428565</v>
      </c>
      <c r="I82" s="155">
        <f t="shared" ref="I82:I88" si="23">(F82-H82)/H82</f>
        <v>-3.6569148936170151E-2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73008.3</v>
      </c>
      <c r="F83" s="170">
        <v>69966</v>
      </c>
      <c r="G83" s="154">
        <f t="shared" si="22"/>
        <v>-4.1670604575096297E-2</v>
      </c>
      <c r="H83" s="170">
        <v>69966</v>
      </c>
      <c r="I83" s="154">
        <f t="shared" si="23"/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44413.26666666667</v>
      </c>
      <c r="F84" s="170">
        <v>49719.428571428572</v>
      </c>
      <c r="G84" s="154">
        <f t="shared" si="22"/>
        <v>0.11947245278276991</v>
      </c>
      <c r="H84" s="170">
        <v>49719.428571428572</v>
      </c>
      <c r="I84" s="154">
        <f t="shared" si="23"/>
        <v>0</v>
      </c>
    </row>
    <row r="85" spans="1:11" ht="16.5">
      <c r="A85" s="37"/>
      <c r="B85" s="162" t="s">
        <v>79</v>
      </c>
      <c r="C85" s="149" t="s">
        <v>155</v>
      </c>
      <c r="D85" s="147" t="s">
        <v>156</v>
      </c>
      <c r="E85" s="170">
        <v>751359.83333333326</v>
      </c>
      <c r="F85" s="170">
        <v>578565</v>
      </c>
      <c r="G85" s="154">
        <f t="shared" si="22"/>
        <v>-0.22997613881852871</v>
      </c>
      <c r="H85" s="170">
        <v>578565</v>
      </c>
      <c r="I85" s="154">
        <f t="shared" si="23"/>
        <v>0</v>
      </c>
    </row>
    <row r="86" spans="1:11" ht="16.5">
      <c r="A86" s="37"/>
      <c r="B86" s="162" t="s">
        <v>78</v>
      </c>
      <c r="C86" s="149" t="s">
        <v>149</v>
      </c>
      <c r="D86" s="158" t="s">
        <v>147</v>
      </c>
      <c r="E86" s="179">
        <v>134634.87555555554</v>
      </c>
      <c r="F86" s="179">
        <v>139035</v>
      </c>
      <c r="G86" s="154">
        <f t="shared" si="22"/>
        <v>3.2681906722072163E-2</v>
      </c>
      <c r="H86" s="179">
        <v>138048.29999999999</v>
      </c>
      <c r="I86" s="154">
        <f t="shared" si="23"/>
        <v>7.1474983755686356E-3</v>
      </c>
    </row>
    <row r="87" spans="1:11" ht="16.5">
      <c r="A87" s="37"/>
      <c r="B87" s="162" t="s">
        <v>77</v>
      </c>
      <c r="C87" s="149" t="s">
        <v>146</v>
      </c>
      <c r="D87" s="158" t="s">
        <v>162</v>
      </c>
      <c r="E87" s="179">
        <v>99613.361111111124</v>
      </c>
      <c r="F87" s="179">
        <v>96676.666666666672</v>
      </c>
      <c r="G87" s="154">
        <f t="shared" si="22"/>
        <v>-2.9480929181465863E-2</v>
      </c>
      <c r="H87" s="179">
        <v>94583.666666666672</v>
      </c>
      <c r="I87" s="154">
        <f t="shared" si="23"/>
        <v>2.2128556375131718E-2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169162.0177777778</v>
      </c>
      <c r="F88" s="173">
        <v>244881</v>
      </c>
      <c r="G88" s="156">
        <f t="shared" si="22"/>
        <v>0.44761219579262507</v>
      </c>
      <c r="H88" s="173">
        <v>235412.66666666666</v>
      </c>
      <c r="I88" s="156">
        <f t="shared" si="23"/>
        <v>4.0220152413209184E-2</v>
      </c>
    </row>
    <row r="89" spans="1:11" ht="15.75" customHeight="1" thickBot="1">
      <c r="A89" s="224" t="s">
        <v>194</v>
      </c>
      <c r="B89" s="225"/>
      <c r="C89" s="225"/>
      <c r="D89" s="226"/>
      <c r="E89" s="83">
        <f>SUM(E82:E88)</f>
        <v>1371404.2622222221</v>
      </c>
      <c r="F89" s="83">
        <f>SUM(F82:F88)</f>
        <v>1271682.5952380951</v>
      </c>
      <c r="G89" s="111">
        <f t="shared" ref="G89:G90" si="24">(F89-E89)/E89</f>
        <v>-7.2715004416376849E-2</v>
      </c>
      <c r="H89" s="83">
        <f>SUM(H82:H88)</f>
        <v>1262658.4904761903</v>
      </c>
      <c r="I89" s="104">
        <f t="shared" ref="I89:I90" si="25">(F89-H89)/H89</f>
        <v>7.1469085504676051E-3</v>
      </c>
    </row>
    <row r="90" spans="1:11" ht="15.75" customHeight="1" thickBot="1">
      <c r="A90" s="224" t="s">
        <v>195</v>
      </c>
      <c r="B90" s="225"/>
      <c r="C90" s="225"/>
      <c r="D90" s="226"/>
      <c r="E90" s="99">
        <f>SUM(E89+E80+E73+E65+E54+E46+E38+E31)</f>
        <v>19642692.257007934</v>
      </c>
      <c r="F90" s="99">
        <f>SUM(F31,F38,F46,F54,F65,F73,F80,F89)</f>
        <v>21176027.598015875</v>
      </c>
      <c r="G90" s="101">
        <f t="shared" si="24"/>
        <v>7.8061363531309796E-2</v>
      </c>
      <c r="H90" s="99">
        <f>SUM(H31,H38,H46,H54,H65,H73,H80,H89)</f>
        <v>21105335.2032381</v>
      </c>
      <c r="I90" s="112">
        <f t="shared" si="25"/>
        <v>3.3495035306015317E-3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67:I72">
    <sortCondition ref="I67:I72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8" t="s">
        <v>3</v>
      </c>
      <c r="B13" s="218"/>
      <c r="C13" s="220" t="s">
        <v>0</v>
      </c>
      <c r="D13" s="214" t="s">
        <v>211</v>
      </c>
      <c r="E13" s="214" t="s">
        <v>212</v>
      </c>
      <c r="F13" s="214" t="s">
        <v>213</v>
      </c>
      <c r="G13" s="214" t="s">
        <v>214</v>
      </c>
      <c r="H13" s="214" t="s">
        <v>215</v>
      </c>
      <c r="I13" s="214" t="s">
        <v>216</v>
      </c>
    </row>
    <row r="14" spans="1:12" ht="24.75" customHeight="1" thickBot="1">
      <c r="A14" s="219"/>
      <c r="B14" s="219"/>
      <c r="C14" s="221"/>
      <c r="D14" s="234"/>
      <c r="E14" s="234"/>
      <c r="F14" s="234"/>
      <c r="G14" s="215"/>
      <c r="H14" s="234"/>
      <c r="I14" s="23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80000</v>
      </c>
      <c r="E16" s="201">
        <v>65000</v>
      </c>
      <c r="F16" s="201">
        <v>52500</v>
      </c>
      <c r="G16" s="141">
        <v>72500</v>
      </c>
      <c r="H16" s="141">
        <v>53333</v>
      </c>
      <c r="I16" s="141">
        <f>AVERAGE(D16:H16)</f>
        <v>64666.6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45000</v>
      </c>
      <c r="E17" s="187">
        <v>50000</v>
      </c>
      <c r="F17" s="187">
        <v>45000</v>
      </c>
      <c r="G17" s="203">
        <v>45000</v>
      </c>
      <c r="H17" s="203">
        <v>48333</v>
      </c>
      <c r="I17" s="141">
        <f t="shared" ref="I17:I40" si="0">AVERAGE(D17:H17)</f>
        <v>46666.6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50000</v>
      </c>
      <c r="E18" s="187">
        <v>50000</v>
      </c>
      <c r="F18" s="187">
        <v>47500</v>
      </c>
      <c r="G18" s="203">
        <v>37500</v>
      </c>
      <c r="H18" s="203">
        <v>53333</v>
      </c>
      <c r="I18" s="141">
        <f t="shared" si="0"/>
        <v>47666.6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25000</v>
      </c>
      <c r="E19" s="187">
        <v>25000</v>
      </c>
      <c r="F19" s="187">
        <v>27500</v>
      </c>
      <c r="G19" s="203">
        <v>27500</v>
      </c>
      <c r="H19" s="203">
        <v>36666</v>
      </c>
      <c r="I19" s="141">
        <f t="shared" si="0"/>
        <v>28333.200000000001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150000</v>
      </c>
      <c r="E20" s="187">
        <v>100000</v>
      </c>
      <c r="F20" s="187">
        <v>140000</v>
      </c>
      <c r="G20" s="203">
        <v>125000</v>
      </c>
      <c r="H20" s="203">
        <v>125000</v>
      </c>
      <c r="I20" s="141">
        <f t="shared" si="0"/>
        <v>128000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45000</v>
      </c>
      <c r="E21" s="187">
        <v>45000</v>
      </c>
      <c r="F21" s="187">
        <v>50000</v>
      </c>
      <c r="G21" s="203">
        <v>42500</v>
      </c>
      <c r="H21" s="203">
        <v>41666</v>
      </c>
      <c r="I21" s="141">
        <f t="shared" si="0"/>
        <v>44833.2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50000</v>
      </c>
      <c r="E22" s="187">
        <v>60000</v>
      </c>
      <c r="F22" s="187">
        <v>67500</v>
      </c>
      <c r="G22" s="203">
        <v>70000</v>
      </c>
      <c r="H22" s="203">
        <v>50000</v>
      </c>
      <c r="I22" s="141">
        <f t="shared" si="0"/>
        <v>59500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25000</v>
      </c>
      <c r="E23" s="187">
        <v>20000</v>
      </c>
      <c r="F23" s="187">
        <v>17500</v>
      </c>
      <c r="G23" s="203">
        <v>17500</v>
      </c>
      <c r="H23" s="203">
        <v>23333</v>
      </c>
      <c r="I23" s="141">
        <f t="shared" si="0"/>
        <v>20666.599999999999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25000</v>
      </c>
      <c r="E24" s="187">
        <v>20000</v>
      </c>
      <c r="F24" s="187">
        <v>17500</v>
      </c>
      <c r="G24" s="203">
        <v>25000</v>
      </c>
      <c r="H24" s="203">
        <v>25000</v>
      </c>
      <c r="I24" s="141">
        <f t="shared" si="0"/>
        <v>22500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25000</v>
      </c>
      <c r="E25" s="187">
        <v>20000</v>
      </c>
      <c r="F25" s="187">
        <v>17500</v>
      </c>
      <c r="G25" s="203">
        <v>25000</v>
      </c>
      <c r="H25" s="203">
        <v>25000</v>
      </c>
      <c r="I25" s="141">
        <f t="shared" si="0"/>
        <v>22500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30000</v>
      </c>
      <c r="E26" s="187">
        <v>20000</v>
      </c>
      <c r="F26" s="187">
        <v>17500</v>
      </c>
      <c r="G26" s="203">
        <v>25000</v>
      </c>
      <c r="H26" s="203">
        <v>25000</v>
      </c>
      <c r="I26" s="141">
        <f t="shared" si="0"/>
        <v>23500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60000</v>
      </c>
      <c r="E27" s="187">
        <v>75000</v>
      </c>
      <c r="F27" s="187">
        <v>45000</v>
      </c>
      <c r="G27" s="203">
        <v>50000</v>
      </c>
      <c r="H27" s="203">
        <v>63333</v>
      </c>
      <c r="I27" s="141">
        <f t="shared" si="0"/>
        <v>58666.6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30000</v>
      </c>
      <c r="E28" s="187">
        <v>20000</v>
      </c>
      <c r="F28" s="187">
        <v>17500</v>
      </c>
      <c r="G28" s="203">
        <v>25000</v>
      </c>
      <c r="H28" s="203">
        <v>25000</v>
      </c>
      <c r="I28" s="141">
        <f t="shared" si="0"/>
        <v>23500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35000</v>
      </c>
      <c r="F29" s="187">
        <v>30000</v>
      </c>
      <c r="G29" s="203">
        <v>37500</v>
      </c>
      <c r="H29" s="203">
        <v>38333</v>
      </c>
      <c r="I29" s="141">
        <f t="shared" si="0"/>
        <v>36166.6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125000</v>
      </c>
      <c r="F30" s="187">
        <v>25000</v>
      </c>
      <c r="G30" s="203">
        <v>50000</v>
      </c>
      <c r="H30" s="203">
        <v>50000</v>
      </c>
      <c r="I30" s="141">
        <f t="shared" si="0"/>
        <v>62000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45000</v>
      </c>
      <c r="E31" s="188">
        <v>50000</v>
      </c>
      <c r="F31" s="188">
        <v>52500</v>
      </c>
      <c r="G31" s="143">
        <v>50000</v>
      </c>
      <c r="H31" s="143">
        <v>50000</v>
      </c>
      <c r="I31" s="141">
        <f t="shared" si="0"/>
        <v>49500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150000</v>
      </c>
      <c r="E33" s="201">
        <v>150000</v>
      </c>
      <c r="F33" s="201">
        <v>70000</v>
      </c>
      <c r="G33" s="141">
        <v>125000</v>
      </c>
      <c r="H33" s="141">
        <v>96666</v>
      </c>
      <c r="I33" s="141">
        <f t="shared" si="0"/>
        <v>118333.2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150000</v>
      </c>
      <c r="E34" s="187">
        <v>150000</v>
      </c>
      <c r="F34" s="187">
        <v>70000</v>
      </c>
      <c r="G34" s="203">
        <v>125000</v>
      </c>
      <c r="H34" s="203">
        <v>100000</v>
      </c>
      <c r="I34" s="141">
        <f t="shared" si="0"/>
        <v>119000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85000</v>
      </c>
      <c r="E35" s="187">
        <v>85000</v>
      </c>
      <c r="F35" s="187">
        <v>72500</v>
      </c>
      <c r="G35" s="203">
        <v>77500</v>
      </c>
      <c r="H35" s="203">
        <v>72500</v>
      </c>
      <c r="I35" s="141">
        <f t="shared" si="0"/>
        <v>78500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45000</v>
      </c>
      <c r="F36" s="187">
        <v>70000</v>
      </c>
      <c r="G36" s="203">
        <v>70000</v>
      </c>
      <c r="H36" s="203">
        <v>65000</v>
      </c>
      <c r="I36" s="141">
        <f t="shared" si="0"/>
        <v>62000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75000</v>
      </c>
      <c r="F37" s="187">
        <v>112500</v>
      </c>
      <c r="G37" s="203">
        <v>137500</v>
      </c>
      <c r="H37" s="203">
        <v>120000</v>
      </c>
      <c r="I37" s="141">
        <f t="shared" si="0"/>
        <v>105000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1569750</v>
      </c>
      <c r="H39" s="166">
        <v>1593969</v>
      </c>
      <c r="I39" s="166">
        <f t="shared" si="0"/>
        <v>1822103.8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941850</v>
      </c>
      <c r="G40" s="143">
        <v>1031550</v>
      </c>
      <c r="H40" s="143">
        <v>996567</v>
      </c>
      <c r="I40" s="143">
        <f t="shared" si="0"/>
        <v>1025273.4</v>
      </c>
      <c r="K40" s="206"/>
      <c r="L40" s="202"/>
    </row>
    <row r="41" spans="1:12" ht="15.75" thickBot="1">
      <c r="C41" s="207" t="s">
        <v>220</v>
      </c>
      <c r="D41" s="207">
        <f>SUM(D16:D40)</f>
        <v>4359800</v>
      </c>
      <c r="E41" s="207">
        <f t="shared" ref="E41:H41" si="1">SUM(E16:E40)</f>
        <v>4365000</v>
      </c>
      <c r="F41" s="207">
        <f t="shared" si="1"/>
        <v>3980250</v>
      </c>
      <c r="G41" s="207">
        <f t="shared" si="1"/>
        <v>3861300</v>
      </c>
      <c r="H41" s="207">
        <f t="shared" si="1"/>
        <v>3778032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22-07-2024</vt:lpstr>
      <vt:lpstr>By Order</vt:lpstr>
      <vt:lpstr>All Stores</vt:lpstr>
      <vt:lpstr>'22-07-2024'!Print_Titles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2024-07-18T09:52:06Z</cp:lastPrinted>
  <dcterms:created xsi:type="dcterms:W3CDTF">2010-10-20T06:23:14Z</dcterms:created>
  <dcterms:modified xsi:type="dcterms:W3CDTF">2024-07-25T10:44:06Z</dcterms:modified>
</cp:coreProperties>
</file>