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0-05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'20-05-2024'!$12:$14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3" i="11"/>
  <c r="G83" i="11"/>
  <c r="I87" i="11"/>
  <c r="G87" i="11"/>
  <c r="I85" i="11"/>
  <c r="G85" i="11"/>
  <c r="I89" i="11"/>
  <c r="G89" i="11"/>
  <c r="I88" i="11"/>
  <c r="G88" i="11"/>
  <c r="I86" i="11"/>
  <c r="G86" i="11"/>
  <c r="I78" i="11"/>
  <c r="G78" i="11"/>
  <c r="I79" i="11"/>
  <c r="G79" i="11"/>
  <c r="I80" i="11"/>
  <c r="G80" i="11"/>
  <c r="I77" i="11"/>
  <c r="G77" i="11"/>
  <c r="I76" i="11"/>
  <c r="G76" i="11"/>
  <c r="I73" i="11"/>
  <c r="G73" i="11"/>
  <c r="I70" i="11"/>
  <c r="G70" i="11"/>
  <c r="I69" i="11"/>
  <c r="G69" i="11"/>
  <c r="I68" i="11"/>
  <c r="G68" i="11"/>
  <c r="I71" i="11"/>
  <c r="G71" i="11"/>
  <c r="I72" i="11"/>
  <c r="G72" i="11"/>
  <c r="I60" i="11"/>
  <c r="G60" i="11"/>
  <c r="I63" i="11"/>
  <c r="G63" i="11"/>
  <c r="I61" i="11"/>
  <c r="G61" i="11"/>
  <c r="I65" i="11"/>
  <c r="G65" i="11"/>
  <c r="I57" i="11"/>
  <c r="G57" i="11"/>
  <c r="I59" i="11"/>
  <c r="G59" i="11"/>
  <c r="I62" i="11"/>
  <c r="G62" i="11"/>
  <c r="I64" i="11"/>
  <c r="G64" i="11"/>
  <c r="I58" i="11"/>
  <c r="G58" i="11"/>
  <c r="I53" i="11"/>
  <c r="G53" i="11"/>
  <c r="I52" i="11"/>
  <c r="G52" i="11"/>
  <c r="I51" i="11"/>
  <c r="G51" i="11"/>
  <c r="I50" i="11"/>
  <c r="G50" i="11"/>
  <c r="I49" i="11"/>
  <c r="G49" i="11"/>
  <c r="I54" i="11"/>
  <c r="G54" i="11"/>
  <c r="I42" i="11"/>
  <c r="G42" i="11"/>
  <c r="I45" i="11"/>
  <c r="G45" i="11"/>
  <c r="I41" i="11"/>
  <c r="G41" i="11"/>
  <c r="I43" i="11"/>
  <c r="G43" i="11"/>
  <c r="I46" i="11"/>
  <c r="G46" i="11"/>
  <c r="I44" i="11"/>
  <c r="G44" i="11"/>
  <c r="I37" i="11"/>
  <c r="G37" i="11"/>
  <c r="I34" i="11"/>
  <c r="G34" i="11"/>
  <c r="I38" i="11"/>
  <c r="G38" i="11"/>
  <c r="I36" i="11"/>
  <c r="G36" i="11"/>
  <c r="I35" i="11"/>
  <c r="G35" i="11"/>
  <c r="I31" i="11"/>
  <c r="G31" i="11"/>
  <c r="I29" i="11"/>
  <c r="G29" i="11"/>
  <c r="I20" i="11"/>
  <c r="G20" i="11"/>
  <c r="I30" i="11"/>
  <c r="G30" i="11"/>
  <c r="I24" i="11"/>
  <c r="G24" i="11"/>
  <c r="I28" i="11"/>
  <c r="G28" i="11"/>
  <c r="I22" i="11"/>
  <c r="G22" i="11"/>
  <c r="I25" i="11"/>
  <c r="G25" i="11"/>
  <c r="I21" i="11"/>
  <c r="G21" i="11"/>
  <c r="I23" i="11"/>
  <c r="G23" i="11"/>
  <c r="I16" i="11"/>
  <c r="G16" i="11"/>
  <c r="I18" i="11"/>
  <c r="G18" i="11"/>
  <c r="I27" i="11"/>
  <c r="G27" i="11"/>
  <c r="I26" i="11"/>
  <c r="G26" i="11"/>
  <c r="I19" i="11"/>
  <c r="G19" i="11"/>
  <c r="I17" i="11"/>
  <c r="G17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<sst xmlns="http://schemas.openxmlformats.org/spreadsheetml/2006/main" count="852" uniqueCount="231">
  <si>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</si>
  <si>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</si>
  <si>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</si>
  <si>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</si>
  <si>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</si>
  <si>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</si>
  <si>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</si>
  <si>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</si>
  <si>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</si>
  <si>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</si>
  <si>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</si>
  <si>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</si>
  <si>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</si>
  <si>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</si>
  <si>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</si>
  <si>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</si>
  <si>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</si>
  <si>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</si>
  <si>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</si>
  <si>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</si>
  <si>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</si>
  <si>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</si>
  <si>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</si>
  <si>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</si>
  <si>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</si>
  <si>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</si>
  <si>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</si>
  <si>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</si>
  <si>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</si>
  <si>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</si>
  <si>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</si>
  <si>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</si>
  <si>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</si>
  <si>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</si>
  <si>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</si>
  <si>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</si>
  <si>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</si>
  <si>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</si>
  <si>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</si>
  <si>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</si>
  <si>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</si>
  <si>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</si>
  <si>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</si>
  <si>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</si>
  <si>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</si>
  <si>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</si>
  <si>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</si>
  <si>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</si>
  <si>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</si>
  <si>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</si>
  <si>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</si>
  <si>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</si>
  <si>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</si>
  <si>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</si>
  <si>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</si>
  <si>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</si>
  <si>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</si>
  <si>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</si>
  <si>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</si>
  <si>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</si>
  <si>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</si>
  <si>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</si>
  <si>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</si>
  <si>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</si>
  <si>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</si>
  <si>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</si>
  <si>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</si>
  <si>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</si>
  <si>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</si>
  <si>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</si>
  <si>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</si>
  <si>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</si>
  <si>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</si>
  <si>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</si>
  <si>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</si>
  <si>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</si>
  <si>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</si>
  <si>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</si>
  <si>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</si>
  <si>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</si>
  <si>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</si>
  <si>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</si>
  <si>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</si>
  <si>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</si>
  <si>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</si>
  <si>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</si>
  <si>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</si>
  <si>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</si>
  <si>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</si>
  <si>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</si>
  <si>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</si>
  <si>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</si>
  <si>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</si>
  <si>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</si>
  <si>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</si>
  <si>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</si>
  <si>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</si>
  <si>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</si>
  <si>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</si>
  <si>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</si>
  <si>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</si>
  <si>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</si>
  <si>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</si>
  <si>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</si>
  <si>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</si>
  <si>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</si>
  <si>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</si>
  <si>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</si>
  <si>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</si>
  <si>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</si>
  <si>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</si>
  <si>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</si>
  <si>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</si>
  <si>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</si>
  <si>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</si>
  <si>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</si>
  <si>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</si>
  <si>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</si>
  <si>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</si>
  <si>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</si>
  <si>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</si>
  <si>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</si>
  <si>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</si>
  <si>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</si>
  <si>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</si>
  <si>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</si>
  <si>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</si>
  <si>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</si>
  <si>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</si>
  <si>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</si>
  <si>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</si>
  <si>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</si>
  <si>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</si>
  <si>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</si>
  <si>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</si>
  <si>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</si>
  <si>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</si>
  <si>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</si>
  <si>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</si>
  <si>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</si>
  <si>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</si>
  <si>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</si>
  <si>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</si>
  <si>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</si>
  <si>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</si>
  <si>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</si>
  <si>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</si>
  <si>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</si>
  <si>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</si>
  <si>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</si>
  <si>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</si>
  <si>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</si>
  <si>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</si>
  <si>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</si>
  <si>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</si>
  <si>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</si>
  <si>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</si>
  <si>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</si>
  <si>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</si>
  <si>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</si>
  <si>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</si>
  <si>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</si>
  <si>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</si>
  <si>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</si>
  <si>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</si>
  <si>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</si>
  <si>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</si>
  <si>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</si>
  <si>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</si>
  <si>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</si>
  <si>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</si>
  <si>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</si>
  <si>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</si>
  <si>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</si>
  <si>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</si>
  <si>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</si>
  <si>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</si>
  <si>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</si>
  <si>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</si>
  <si>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</si>
  <si>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</si>
  <si>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</si>
  <si>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</si>
  <si>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</si>
  <si>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</si>
  <si>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</si>
  <si>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</si>
  <si>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</si>
  <si>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</si>
  <si>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</si>
  <si>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</si>
  <si>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</si>
  <si>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</si>
  <si>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</si>
  <si>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</si>
  <si>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</si>
  <si>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</si>
  <si>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</si>
  <si>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</si>
  <si>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</si>
  <si>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</si>
  <si>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</si>
  <si>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</si>
  <si>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</si>
  <si>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</si>
  <si>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</si>
  <si>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</si>
  <si>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</si>
  <si>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</si>
  <si>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</si>
  <si>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</si>
  <si>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</si>
  <si>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</si>
  <si>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</si>
  <si>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</si>
  <si>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</si>
  <si>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</si>
  <si>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</si>
  <si>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الأسعار في أيار 2023 (ل.ل.)</t>
  </si>
  <si>
    <t>معدل أسعار  السوبرماركات في 13-05-2024(ل.ل.)</t>
  </si>
  <si>
    <t>معدل أسعار المحلات والملاحم في 13-05-2024 (ل.ل.)</t>
  </si>
  <si>
    <t>المعدل العام للأسعار في 13-05-2024  (ل.ل.)</t>
  </si>
  <si>
    <t>المجموع</t>
  </si>
  <si>
    <t>1$=89500 LBP</t>
  </si>
  <si>
    <t xml:space="preserve"> التاريخ20 أيار 2024 </t>
  </si>
  <si>
    <t xml:space="preserve"> التاريخ 20 أيار 2024</t>
  </si>
  <si>
    <t>معدل أسعار  السوبرماركات في 20-05-2024(ل.ل.)</t>
  </si>
  <si>
    <t xml:space="preserve"> التاريخ 20أيار 2024</t>
  </si>
  <si>
    <t>معدل أسعار المحلات والملاحم في 20-05-2024 (ل.ل.)</t>
  </si>
  <si>
    <t>المعدل العام للأسعار في 20-05-2024 (ل.ل.)</t>
  </si>
  <si>
    <t>المعدل العام للأسعار في 20-05-2024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</si>
</sst>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justify" readingOrder="2"/>
    </xf>
    <xf numFmtId="0" fontId="8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/>
    <xf numFmtId="0" fontId="10" fillId="0" borderId="11" xfId="0" applyFont="1" applyBorder="1"/>
    <xf numFmtId="0" fontId="12" fillId="2" borderId="2" xfId="0" applyFont="1" applyFill="1" applyBorder="1" applyAlignment="1">
      <alignment horizontal="right" indent="1"/>
    </xf>
    <xf numFmtId="0" fontId="12" fillId="2" borderId="4" xfId="0" applyFont="1" applyFill="1" applyBorder="1" applyAlignment="1">
      <alignment horizontal="right" indent="1"/>
    </xf>
    <xf numFmtId="0" fontId="12" fillId="2" borderId="3" xfId="0" applyFont="1" applyFill="1" applyBorder="1" applyAlignment="1">
      <alignment horizontal="right" indent="1"/>
    </xf>
    <xf numFmtId="0" fontId="6" fillId="2" borderId="5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right" indent="1"/>
    </xf>
    <xf numFmtId="0" fontId="6" fillId="2" borderId="8" xfId="0" applyFont="1" applyFill="1" applyBorder="1" applyAlignment="1">
      <alignment horizontal="right" indent="1"/>
    </xf>
    <xf numFmtId="0" fontId="6" fillId="2" borderId="12" xfId="0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0" fontId="6" fillId="2" borderId="18" xfId="0" applyFont="1" applyFill="1" applyBorder="1" applyAlignment="1">
      <alignment horizontal="right" indent="1"/>
    </xf>
    <xf numFmtId="0" fontId="12" fillId="2" borderId="17" xfId="0" applyFont="1" applyFill="1" applyBorder="1" applyAlignment="1">
      <alignment horizontal="right" indent="1"/>
    </xf>
    <xf numFmtId="9" fontId="2" fillId="2" borderId="2" xfId="1" applyFont="1" applyFill="1" applyBorder="1" applyAlignment="1">
      <alignment horizontal="center"/>
    </xf>
    <xf numFmtId="9" fontId="2" fillId="2" borderId="17" xfId="1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right" indent="1"/>
    </xf>
    <xf numFmtId="0" fontId="12" fillId="2" borderId="10" xfId="0" applyFont="1" applyFill="1" applyBorder="1" applyAlignment="1">
      <alignment horizontal="right" indent="1"/>
    </xf>
    <xf numFmtId="0" fontId="9" fillId="0" borderId="0" xfId="0" applyFont="1" applyAlignment="1"/>
    <xf numFmtId="0" fontId="10" fillId="0" borderId="12" xfId="0" applyFont="1" applyBorder="1"/>
    <xf numFmtId="0" fontId="0" fillId="0" borderId="0" xfId="0" applyFill="1"/>
    <xf numFmtId="9" fontId="2" fillId="2" borderId="4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9" fontId="2" fillId="2" borderId="14" xfId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vertical="center" indent="1"/>
    </xf>
    <xf numFmtId="0" fontId="10" fillId="0" borderId="26" xfId="0" applyFont="1" applyBorder="1"/>
    <xf numFmtId="0" fontId="7" fillId="2" borderId="9" xfId="0" applyFont="1" applyFill="1" applyBorder="1" applyAlignment="1">
      <alignment horizontal="right" vertical="center" indent="1"/>
    </xf>
    <xf numFmtId="0" fontId="10" fillId="0" borderId="27" xfId="0" applyFont="1" applyBorder="1"/>
    <xf numFmtId="0" fontId="5" fillId="0" borderId="14" xfId="0" applyFont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0" fontId="10" fillId="0" borderId="25" xfId="0" applyFont="1" applyBorder="1"/>
    <xf numFmtId="0" fontId="10" fillId="0" borderId="29" xfId="0" applyFont="1" applyBorder="1"/>
    <xf numFmtId="1" fontId="16" fillId="0" borderId="16" xfId="0" applyNumberFormat="1" applyFont="1" applyBorder="1" applyAlignment="1">
      <alignment horizontal="center" vertical="center" wrapText="1"/>
    </xf>
    <xf numFmtId="1" fontId="15" fillId="2" borderId="17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/>
    </xf>
    <xf numFmtId="9" fontId="15" fillId="2" borderId="2" xfId="1" applyFont="1" applyFill="1" applyBorder="1" applyAlignment="1">
      <alignment horizontal="center"/>
    </xf>
    <xf numFmtId="9" fontId="15" fillId="2" borderId="17" xfId="1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15" fillId="2" borderId="24" xfId="0" applyNumberFormat="1" applyFont="1" applyFill="1" applyBorder="1" applyAlignment="1">
      <alignment horizontal="center"/>
    </xf>
    <xf numFmtId="9" fontId="15" fillId="2" borderId="3" xfId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/>
    </xf>
    <xf numFmtId="1" fontId="15" fillId="2" borderId="23" xfId="0" applyNumberFormat="1" applyFont="1" applyFill="1" applyBorder="1" applyAlignment="1">
      <alignment horizontal="center"/>
    </xf>
    <xf numFmtId="9" fontId="15" fillId="2" borderId="4" xfId="1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/>
    </xf>
    <xf numFmtId="9" fontId="15" fillId="2" borderId="10" xfId="1" applyFont="1" applyFill="1" applyBorder="1" applyAlignment="1">
      <alignment horizontal="center"/>
    </xf>
    <xf numFmtId="9" fontId="15" fillId="2" borderId="9" xfId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/>
    </xf>
    <xf numFmtId="1" fontId="15" fillId="2" borderId="10" xfId="0" applyNumberFormat="1" applyFont="1" applyFill="1" applyBorder="1" applyAlignment="1">
      <alignment horizontal="center"/>
    </xf>
    <xf numFmtId="9" fontId="15" fillId="2" borderId="14" xfId="1" applyFont="1" applyFill="1" applyBorder="1" applyAlignment="1">
      <alignment horizontal="center"/>
    </xf>
    <xf numFmtId="9" fontId="16" fillId="0" borderId="15" xfId="1" applyFont="1" applyBorder="1" applyAlignment="1">
      <alignment horizontal="center" vertical="center" wrapText="1"/>
    </xf>
    <xf numFmtId="1" fontId="15" fillId="2" borderId="28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/>
    </xf>
    <xf numFmtId="1" fontId="15" fillId="0" borderId="17" xfId="0" applyNumberFormat="1" applyFont="1" applyFill="1" applyBorder="1" applyAlignment="1">
      <alignment horizontal="center"/>
    </xf>
    <xf numFmtId="1" fontId="15" fillId="0" borderId="22" xfId="0" applyNumberFormat="1" applyFont="1" applyFill="1" applyBorder="1" applyAlignment="1">
      <alignment horizontal="center"/>
    </xf>
    <xf numFmtId="9" fontId="15" fillId="0" borderId="17" xfId="1" applyFont="1" applyFill="1" applyBorder="1" applyAlignment="1">
      <alignment horizontal="center"/>
    </xf>
    <xf numFmtId="1" fontId="15" fillId="0" borderId="24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9" fontId="15" fillId="0" borderId="3" xfId="1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1" fontId="15" fillId="0" borderId="4" xfId="0" applyNumberFormat="1" applyFont="1" applyFill="1" applyBorder="1" applyAlignment="1">
      <alignment horizontal="center"/>
    </xf>
    <xf numFmtId="9" fontId="15" fillId="0" borderId="4" xfId="1" applyFont="1" applyFill="1" applyBorder="1" applyAlignment="1">
      <alignment horizontal="center"/>
    </xf>
    <xf numFmtId="1" fontId="17" fillId="0" borderId="16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9" fontId="15" fillId="0" borderId="2" xfId="1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/>
    </xf>
    <xf numFmtId="9" fontId="15" fillId="0" borderId="10" xfId="1" applyFont="1" applyFill="1" applyBorder="1" applyAlignment="1">
      <alignment horizontal="center"/>
    </xf>
    <xf numFmtId="1" fontId="15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5" fillId="0" borderId="11" xfId="0" applyNumberFormat="1" applyFont="1" applyFill="1" applyBorder="1" applyAlignment="1">
      <alignment horizontal="center"/>
    </xf>
    <xf numFmtId="9" fontId="15" fillId="2" borderId="2" xfId="1" applyNumberFormat="1" applyFont="1" applyFill="1" applyBorder="1" applyAlignment="1">
      <alignment horizontal="center"/>
    </xf>
    <xf numFmtId="9" fontId="15" fillId="2" borderId="14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10" fillId="0" borderId="17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2" xfId="0" applyFont="1" applyBorder="1"/>
    <xf numFmtId="0" fontId="10" fillId="0" borderId="33" xfId="0" applyFont="1" applyBorder="1"/>
    <xf numFmtId="0" fontId="6" fillId="2" borderId="34" xfId="0" applyFont="1" applyFill="1" applyBorder="1" applyAlignment="1">
      <alignment horizontal="right" indent="1"/>
    </xf>
    <xf numFmtId="0" fontId="12" fillId="2" borderId="14" xfId="0" applyFont="1" applyFill="1" applyBorder="1" applyAlignment="1">
      <alignment horizontal="right" indent="1"/>
    </xf>
    <xf numFmtId="1" fontId="15" fillId="0" borderId="2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30" xfId="0" applyNumberFormat="1" applyFont="1" applyFill="1" applyBorder="1" applyAlignment="1">
      <alignment horizontal="center"/>
    </xf>
    <xf numFmtId="9" fontId="15" fillId="0" borderId="9" xfId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9" fontId="15" fillId="0" borderId="11" xfId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indent="1"/>
    </xf>
    <xf numFmtId="0" fontId="5" fillId="0" borderId="20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9" fontId="2" fillId="2" borderId="11" xfId="1" applyFont="1" applyFill="1" applyBorder="1" applyAlignment="1">
      <alignment horizontal="center"/>
    </xf>
    <xf numFmtId="164" fontId="2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7" fillId="0" borderId="0" xfId="0" applyFont="1" applyFill="1"/>
    <xf numFmtId="10" fontId="0" fillId="0" borderId="0" xfId="1" applyNumberFormat="1" applyFont="1"/>
    <xf numFmtId="9" fontId="15" fillId="2" borderId="17" xfId="1" applyNumberFormat="1" applyFont="1" applyFill="1" applyBorder="1" applyAlignment="1">
      <alignment horizontal="center"/>
    </xf>
    <xf numFmtId="9" fontId="15" fillId="2" borderId="4" xfId="1" applyNumberFormat="1" applyFont="1" applyFill="1" applyBorder="1" applyAlignment="1">
      <alignment horizontal="center"/>
    </xf>
    <xf numFmtId="9" fontId="15" fillId="2" borderId="1" xfId="1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indent="1"/>
    </xf>
    <xf numFmtId="1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/>
    <xf numFmtId="0" fontId="5" fillId="0" borderId="1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right" indent="1"/>
    </xf>
    <xf numFmtId="0" fontId="5" fillId="0" borderId="1" xfId="0" applyFont="1" applyBorder="1" applyAlignment="1">
      <alignment horizontal="right" vertical="center" indent="1"/>
    </xf>
    <xf numFmtId="0" fontId="5" fillId="0" borderId="14" xfId="0" applyFont="1" applyBorder="1" applyAlignment="1">
      <alignment horizontal="right" vertical="center" indent="1"/>
    </xf>
    <xf numFmtId="1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 vertical="center" indent="1"/>
    </xf>
    <xf numFmtId="1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15" fillId="2" borderId="9" xfId="1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5" fillId="2" borderId="16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 indent="1"/>
    </xf>
    <xf numFmtId="0" fontId="12" fillId="2" borderId="4" xfId="0" applyFont="1" applyFill="1" applyBorder="1" applyAlignment="1">
      <alignment horizontal="right" indent="1"/>
    </xf>
    <xf numFmtId="0" fontId="12" fillId="2" borderId="3" xfId="0" applyFont="1" applyFill="1" applyBorder="1" applyAlignment="1">
      <alignment horizontal="right" indent="1"/>
    </xf>
    <xf numFmtId="0" fontId="6" fillId="2" borderId="5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right" indent="1"/>
    </xf>
    <xf numFmtId="0" fontId="6" fillId="2" borderId="8" xfId="0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0" fontId="6" fillId="2" borderId="18" xfId="0" applyFont="1" applyFill="1" applyBorder="1" applyAlignment="1">
      <alignment horizontal="right" indent="1"/>
    </xf>
    <xf numFmtId="0" fontId="12" fillId="2" borderId="17" xfId="0" applyFont="1" applyFill="1" applyBorder="1" applyAlignment="1">
      <alignment horizontal="right" indent="1"/>
    </xf>
    <xf numFmtId="9" fontId="2" fillId="2" borderId="2" xfId="1" applyFont="1" applyFill="1" applyBorder="1" applyAlignment="1">
      <alignment horizontal="center"/>
    </xf>
    <xf numFmtId="9" fontId="2" fillId="2" borderId="17" xfId="1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right" indent="1"/>
    </xf>
    <xf numFmtId="0" fontId="12" fillId="2" borderId="10" xfId="0" applyFont="1" applyFill="1" applyBorder="1" applyAlignment="1">
      <alignment horizontal="right" indent="1"/>
    </xf>
    <xf numFmtId="9" fontId="2" fillId="2" borderId="4" xfId="1" applyFont="1" applyFill="1" applyBorder="1" applyAlignment="1">
      <alignment horizontal="center"/>
    </xf>
    <xf numFmtId="9" fontId="2" fillId="2" borderId="14" xfId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25" xfId="0" applyFont="1" applyBorder="1"/>
    <xf numFmtId="0" fontId="10" fillId="0" borderId="29" xfId="0" applyFont="1" applyBorder="1"/>
    <xf numFmtId="1" fontId="15" fillId="2" borderId="17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/>
    </xf>
    <xf numFmtId="9" fontId="15" fillId="2" borderId="17" xfId="1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15" fillId="2" borderId="24" xfId="0" applyNumberFormat="1" applyFont="1" applyFill="1" applyBorder="1" applyAlignment="1">
      <alignment horizontal="center"/>
    </xf>
    <xf numFmtId="9" fontId="15" fillId="2" borderId="3" xfId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/>
    </xf>
    <xf numFmtId="1" fontId="15" fillId="2" borderId="23" xfId="0" applyNumberFormat="1" applyFont="1" applyFill="1" applyBorder="1" applyAlignment="1">
      <alignment horizontal="center"/>
    </xf>
    <xf numFmtId="9" fontId="15" fillId="2" borderId="4" xfId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9" fontId="15" fillId="2" borderId="10" xfId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/>
    </xf>
    <xf numFmtId="1" fontId="15" fillId="2" borderId="10" xfId="0" applyNumberFormat="1" applyFont="1" applyFill="1" applyBorder="1" applyAlignment="1">
      <alignment horizontal="center"/>
    </xf>
    <xf numFmtId="1" fontId="15" fillId="2" borderId="28" xfId="0" applyNumberFormat="1" applyFont="1" applyFill="1" applyBorder="1" applyAlignment="1">
      <alignment horizontal="center"/>
    </xf>
    <xf numFmtId="1" fontId="15" fillId="0" borderId="22" xfId="0" applyNumberFormat="1" applyFont="1" applyFill="1" applyBorder="1" applyAlignment="1">
      <alignment horizontal="center"/>
    </xf>
    <xf numFmtId="1" fontId="15" fillId="0" borderId="24" xfId="0" applyNumberFormat="1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10" fillId="0" borderId="17" xfId="0" applyFont="1" applyBorder="1"/>
    <xf numFmtId="0" fontId="10" fillId="0" borderId="3" xfId="0" applyFont="1" applyBorder="1"/>
    <xf numFmtId="0" fontId="10" fillId="0" borderId="4" xfId="0" applyFont="1" applyBorder="1"/>
    <xf numFmtId="1" fontId="15" fillId="0" borderId="28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15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0" fillId="0" borderId="25" xfId="0" applyFont="1" applyBorder="1" applyAlignment="1">
      <alignment horizontal="right" indent="1"/>
    </xf>
    <xf numFmtId="0" fontId="10" fillId="0" borderId="26" xfId="0" applyFont="1" applyBorder="1" applyAlignment="1">
      <alignment horizontal="right" indent="1"/>
    </xf>
    <xf numFmtId="0" fontId="10" fillId="0" borderId="27" xfId="0" applyFont="1" applyBorder="1" applyAlignment="1">
      <alignment horizontal="right" indent="1"/>
    </xf>
    <xf numFmtId="0" fontId="10" fillId="0" borderId="29" xfId="0" applyFont="1" applyBorder="1" applyAlignment="1">
      <alignment horizontal="right" indent="1"/>
    </xf>
    <xf numFmtId="0" fontId="18" fillId="0" borderId="0" xfId="0" applyFont="1"/>
    <xf numFmtId="1" fontId="15" fillId="2" borderId="1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center"/>
    </xf>
    <xf numFmtId="0" fontId="0" fillId="0" borderId="0" xfId="0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9" t="s">
        <v>202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225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0" t="s">
        <v>3</v>
      </c>
      <c r="B12" s="216"/>
      <c r="C12" s="214" t="s">
        <v>0</v>
      </c>
      <c r="D12" s="212" t="s">
        <v>23</v>
      </c>
      <c r="E12" s="212" t="s">
        <v>218</v>
      </c>
      <c r="F12" s="212" t="s">
        <v>226</v>
      </c>
      <c r="G12" s="212" t="s">
        <v>197</v>
      </c>
      <c r="H12" s="212" t="s">
        <v>219</v>
      </c>
      <c r="I12" s="212" t="s">
        <v>187</v>
      </c>
    </row>
    <row r="13" spans="1:9" ht="38.25" customHeight="1" thickBot="1">
      <c r="A13" s="211"/>
      <c r="B13" s="217"/>
      <c r="C13" s="215"/>
      <c r="D13" s="213"/>
      <c r="E13" s="213"/>
      <c r="F13" s="213"/>
      <c r="G13" s="213"/>
      <c r="H13" s="213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56593.401388888888</v>
      </c>
      <c r="F15" s="177">
        <v>76549.8</v>
      </c>
      <c r="G15" s="45">
        <f t="shared" ref="G15:G30" si="0">(F15-E15)/E15</f>
        <v>0.35262765837271626</v>
      </c>
      <c r="H15" s="177">
        <v>79549.8</v>
      </c>
      <c r="I15" s="45">
        <f t="shared" ref="I15:I30" si="1">(F15-H15)/H15</f>
        <v>-3.7712225549278562E-2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57382.525000000001</v>
      </c>
      <c r="F16" s="171">
        <v>94166.444444444438</v>
      </c>
      <c r="G16" s="48">
        <f>(F16-E16)/E16</f>
        <v>0.64102999030531393</v>
      </c>
      <c r="H16" s="171">
        <v>99944.222222222219</v>
      </c>
      <c r="I16" s="44">
        <f t="shared" si="1"/>
        <v>-5.7810022923897586E-2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50196.522222222222</v>
      </c>
      <c r="F17" s="171">
        <v>89849.8</v>
      </c>
      <c r="G17" s="48">
        <f t="shared" si="0"/>
        <v>0.78996065907177726</v>
      </c>
      <c r="H17" s="171">
        <v>89148.800000000003</v>
      </c>
      <c r="I17" s="44">
        <f t="shared" si="1"/>
        <v>7.8632578340931108E-3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17351.955555555556</v>
      </c>
      <c r="F18" s="171">
        <v>39249.800000000003</v>
      </c>
      <c r="G18" s="48">
        <f t="shared" si="0"/>
        <v>1.261981358489213</v>
      </c>
      <c r="H18" s="171">
        <v>39788.800000000003</v>
      </c>
      <c r="I18" s="44">
        <f t="shared" si="1"/>
        <v>-1.3546525655460832E-2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173841.73095238095</v>
      </c>
      <c r="F19" s="171">
        <v>176437.25</v>
      </c>
      <c r="G19" s="48">
        <f t="shared" si="0"/>
        <v>1.4930356672127342E-2</v>
      </c>
      <c r="H19" s="171">
        <v>183687.25</v>
      </c>
      <c r="I19" s="44">
        <f t="shared" si="1"/>
        <v>-3.9469260931284014E-2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44208.441666666666</v>
      </c>
      <c r="F20" s="171">
        <v>97749.8</v>
      </c>
      <c r="G20" s="48">
        <f t="shared" si="0"/>
        <v>1.2111116410082314</v>
      </c>
      <c r="H20" s="171">
        <v>105049.8</v>
      </c>
      <c r="I20" s="44">
        <f t="shared" si="1"/>
        <v>-6.9490851005903867E-2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86291.383333333331</v>
      </c>
      <c r="F21" s="171">
        <v>93849.8</v>
      </c>
      <c r="G21" s="48">
        <f t="shared" si="0"/>
        <v>8.759178929221019E-2</v>
      </c>
      <c r="H21" s="171">
        <v>91149.8</v>
      </c>
      <c r="I21" s="44">
        <f t="shared" si="1"/>
        <v>2.9621568012217249E-2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14040.588888888891</v>
      </c>
      <c r="F22" s="171">
        <v>23649.8</v>
      </c>
      <c r="G22" s="48">
        <f t="shared" si="0"/>
        <v>0.68438804007112675</v>
      </c>
      <c r="H22" s="171">
        <v>24349.8</v>
      </c>
      <c r="I22" s="44">
        <f t="shared" si="1"/>
        <v>-2.8747669385374829E-2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15352.731250000001</v>
      </c>
      <c r="F23" s="171">
        <v>32944.222222222219</v>
      </c>
      <c r="G23" s="48">
        <f t="shared" si="0"/>
        <v>1.1458215926382622</v>
      </c>
      <c r="H23" s="171">
        <v>32833.111111111109</v>
      </c>
      <c r="I23" s="44">
        <f t="shared" si="1"/>
        <v>3.384117659002719E-3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15667.0625</v>
      </c>
      <c r="F24" s="171">
        <v>38610.888888888891</v>
      </c>
      <c r="G24" s="48">
        <f t="shared" si="0"/>
        <v>1.4644625556889743</v>
      </c>
      <c r="H24" s="171">
        <v>37554.222222222219</v>
      </c>
      <c r="I24" s="44">
        <f t="shared" si="1"/>
        <v>2.8137093624625856E-2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15363.146527777777</v>
      </c>
      <c r="F25" s="171">
        <v>33749.800000000003</v>
      </c>
      <c r="G25" s="48">
        <f>(F25-E25)/E25</f>
        <v>1.1968025846123196</v>
      </c>
      <c r="H25" s="171">
        <v>32694.799999999999</v>
      </c>
      <c r="I25" s="44">
        <f t="shared" si="1"/>
        <v>3.2268128265045319E-2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33438.575694444444</v>
      </c>
      <c r="F26" s="171">
        <v>72549.8</v>
      </c>
      <c r="G26" s="48">
        <f>(F26-E26)/E26</f>
        <v>1.1696438467638914</v>
      </c>
      <c r="H26" s="171">
        <v>71998.8</v>
      </c>
      <c r="I26" s="44">
        <f t="shared" si="1"/>
        <v>7.6529053261998811E-3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15644.625</v>
      </c>
      <c r="F27" s="171">
        <v>36166.444444444445</v>
      </c>
      <c r="G27" s="48">
        <f t="shared" si="0"/>
        <v>1.3117488878413157</v>
      </c>
      <c r="H27" s="171">
        <v>31833.111111111109</v>
      </c>
      <c r="I27" s="44">
        <f t="shared" si="1"/>
        <v>0.13612660472324423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66025.643055555556</v>
      </c>
      <c r="F28" s="171">
        <v>66944.222222222219</v>
      </c>
      <c r="G28" s="48">
        <f t="shared" si="0"/>
        <v>1.391246073731911E-2</v>
      </c>
      <c r="H28" s="171">
        <v>66110.888888888891</v>
      </c>
      <c r="I28" s="44">
        <f t="shared" si="1"/>
        <v>1.2605084386838201E-2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59574.95</v>
      </c>
      <c r="F29" s="171">
        <v>134341.66666666666</v>
      </c>
      <c r="G29" s="48">
        <f t="shared" si="0"/>
        <v>1.2550025919730803</v>
      </c>
      <c r="H29" s="171">
        <v>112650</v>
      </c>
      <c r="I29" s="44">
        <f t="shared" si="1"/>
        <v>0.1925580707205207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34760.272222222222</v>
      </c>
      <c r="F30" s="174">
        <v>66449.8</v>
      </c>
      <c r="G30" s="51">
        <f t="shared" si="0"/>
        <v>0.91165936719904872</v>
      </c>
      <c r="H30" s="174">
        <v>61498.8</v>
      </c>
      <c r="I30" s="56">
        <f t="shared" si="1"/>
        <v>8.0505635882326149E-2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126059.41547619048</v>
      </c>
      <c r="F32" s="177">
        <v>203898.8</v>
      </c>
      <c r="G32" s="45">
        <f>(F32-E32)/E32</f>
        <v>0.61748171867821688</v>
      </c>
      <c r="H32" s="177">
        <v>199749.8</v>
      </c>
      <c r="I32" s="44">
        <f>(F32-H32)/H32</f>
        <v>2.0770984501611515E-2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199449.8</v>
      </c>
      <c r="G33" s="48">
        <f>(F33-E33)/E33</f>
        <v>0.59442250580947742</v>
      </c>
      <c r="H33" s="171">
        <v>190998.8</v>
      </c>
      <c r="I33" s="44">
        <f>(F33-H33)/H33</f>
        <v>4.4246351285976669E-2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56701.735714285707</v>
      </c>
      <c r="F34" s="171">
        <v>58750</v>
      </c>
      <c r="G34" s="48">
        <f>(F34-E34)/E34</f>
        <v>3.6123484756009738E-2</v>
      </c>
      <c r="H34" s="171">
        <v>53549.8</v>
      </c>
      <c r="I34" s="44">
        <f>(F34-H34)/H34</f>
        <v>9.7109606385084479E-2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74500</v>
      </c>
      <c r="G35" s="48">
        <f>(F35-E35)/E35</f>
        <v>0.45454545454545453</v>
      </c>
      <c r="H35" s="171">
        <v>114666.66666666667</v>
      </c>
      <c r="I35" s="44">
        <f>(F35-H35)/H35</f>
        <v>-0.35029069767441862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69249.8</v>
      </c>
      <c r="G36" s="51">
        <f>(F36-E36)/E36</f>
        <v>1.2294786760882757</v>
      </c>
      <c r="H36" s="171">
        <v>67749.8</v>
      </c>
      <c r="I36" s="56">
        <f>(F36-H36)/H36</f>
        <v>2.2140286760994127E-2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1553642.3</v>
      </c>
      <c r="F38" s="171">
        <v>1953039.1666666667</v>
      </c>
      <c r="G38" s="45">
        <f t="shared" ref="G38:G43" si="2">(F38-E38)/E38</f>
        <v>0.25707131343338596</v>
      </c>
      <c r="H38" s="171">
        <v>1953635.8333333333</v>
      </c>
      <c r="I38" s="44">
        <f t="shared" ref="I38:I43" si="3">(F38-H38)/H38</f>
        <v>-3.054134534625456E-4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929958.67500000005</v>
      </c>
      <c r="F39" s="171">
        <v>980422.44518766261</v>
      </c>
      <c r="G39" s="48">
        <f t="shared" si="2"/>
        <v>5.4264529751994153E-2</v>
      </c>
      <c r="H39" s="171">
        <v>958047.77777777775</v>
      </c>
      <c r="I39" s="44">
        <f t="shared" si="3"/>
        <v>2.3354437981979993E-2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602902.875</v>
      </c>
      <c r="F40" s="171">
        <v>596965</v>
      </c>
      <c r="G40" s="48">
        <f t="shared" si="2"/>
        <v>-9.8488085663880776E-3</v>
      </c>
      <c r="H40" s="171">
        <v>606810</v>
      </c>
      <c r="I40" s="44">
        <f t="shared" si="3"/>
        <v>-1.6224188790560472E-2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281929.65625</v>
      </c>
      <c r="F41" s="171">
        <v>290875</v>
      </c>
      <c r="G41" s="48">
        <f t="shared" si="2"/>
        <v>3.1728991795271624E-2</v>
      </c>
      <c r="H41" s="171">
        <v>315636.66666666669</v>
      </c>
      <c r="I41" s="44">
        <f t="shared" si="3"/>
        <v>-7.8449905482041643E-2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271515.625</v>
      </c>
      <c r="F42" s="171">
        <v>196900.00000000003</v>
      </c>
      <c r="G42" s="48">
        <f t="shared" si="2"/>
        <v>-0.27481153248546919</v>
      </c>
      <c r="H42" s="171">
        <v>196900.00000000003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605763.29166666663</v>
      </c>
      <c r="F43" s="171">
        <v>852935</v>
      </c>
      <c r="G43" s="51">
        <f t="shared" si="2"/>
        <v>0.40803348722778754</v>
      </c>
      <c r="H43" s="171">
        <v>870835</v>
      </c>
      <c r="I43" s="59">
        <f t="shared" si="3"/>
        <v>-2.0554984583761562E-2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350526.96875</v>
      </c>
      <c r="F45" s="171">
        <v>335722.2271770098</v>
      </c>
      <c r="G45" s="45">
        <f t="shared" ref="G45:G50" si="4">(F45-E45)/E45</f>
        <v>-4.2235670555634527E-2</v>
      </c>
      <c r="H45" s="171">
        <v>332156.875</v>
      </c>
      <c r="I45" s="44">
        <f t="shared" ref="I45:I50" si="5">(F45-H45)/H45</f>
        <v>1.0733940632750117E-2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318598.36111111112</v>
      </c>
      <c r="F46" s="171">
        <v>315219.9977703456</v>
      </c>
      <c r="G46" s="48">
        <f t="shared" si="4"/>
        <v>-1.0603831510568647E-2</v>
      </c>
      <c r="H46" s="171">
        <v>315219.9977703456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1021389.4642857143</v>
      </c>
      <c r="F47" s="171">
        <v>987962.76198439242</v>
      </c>
      <c r="G47" s="48">
        <f t="shared" si="4"/>
        <v>-3.2726695810102284E-2</v>
      </c>
      <c r="H47" s="171">
        <v>987962.76198439242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1309527.8210714285</v>
      </c>
      <c r="F48" s="171">
        <v>1287681.25</v>
      </c>
      <c r="G48" s="48">
        <f t="shared" si="4"/>
        <v>-1.6682784985472144E-2</v>
      </c>
      <c r="H48" s="171">
        <v>1287681.25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145942.8125</v>
      </c>
      <c r="F49" s="171">
        <v>140507.26727982162</v>
      </c>
      <c r="G49" s="48">
        <f t="shared" si="4"/>
        <v>-3.7244350215454275E-2</v>
      </c>
      <c r="H49" s="171">
        <v>140507.26727982162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1899000</v>
      </c>
      <c r="F50" s="171">
        <v>1751962.5</v>
      </c>
      <c r="G50" s="56">
        <f t="shared" si="4"/>
        <v>-7.7428909952606637E-2</v>
      </c>
      <c r="H50" s="171">
        <v>1748158.75</v>
      </c>
      <c r="I50" s="59">
        <f t="shared" si="5"/>
        <v>2.1758607449123258E-3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163085.85</v>
      </c>
      <c r="F52" s="168">
        <v>143793.34076551467</v>
      </c>
      <c r="G52" s="170">
        <f t="shared" ref="G52:G60" si="6">(F52-E52)/E52</f>
        <v>-0.11829664703887757</v>
      </c>
      <c r="H52" s="168">
        <v>143796.66666666666</v>
      </c>
      <c r="I52" s="116">
        <f t="shared" ref="I52:I60" si="7">(F52-H52)/H52</f>
        <v>-2.3129195057725023E-5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166314</v>
      </c>
      <c r="F53" s="171">
        <v>193617.33556298772</v>
      </c>
      <c r="G53" s="173">
        <f t="shared" si="6"/>
        <v>0.16416739157850643</v>
      </c>
      <c r="H53" s="171">
        <v>165873.33333333334</v>
      </c>
      <c r="I53" s="84">
        <f t="shared" si="7"/>
        <v>0.16726017179567365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142703.91666666666</v>
      </c>
      <c r="F54" s="171">
        <v>128880</v>
      </c>
      <c r="G54" s="173">
        <f t="shared" si="6"/>
        <v>-9.6871319229149808E-2</v>
      </c>
      <c r="H54" s="171">
        <v>128581.66666666667</v>
      </c>
      <c r="I54" s="84">
        <f t="shared" si="7"/>
        <v>2.3201856148491501E-3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191824.79166666666</v>
      </c>
      <c r="F55" s="171">
        <v>208087.5</v>
      </c>
      <c r="G55" s="173">
        <f t="shared" si="6"/>
        <v>8.4778970392904177E-2</v>
      </c>
      <c r="H55" s="171">
        <v>208087.5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97909.041666666672</v>
      </c>
      <c r="F56" s="171">
        <v>102139.87945930881</v>
      </c>
      <c r="G56" s="178">
        <f t="shared" si="6"/>
        <v>4.3211921193612654E-2</v>
      </c>
      <c r="H56" s="171">
        <v>102253.75</v>
      </c>
      <c r="I56" s="85">
        <f t="shared" si="7"/>
        <v>-1.1136074783681812E-3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107213.65</v>
      </c>
      <c r="F57" s="174">
        <v>126195</v>
      </c>
      <c r="G57" s="176">
        <f t="shared" si="6"/>
        <v>0.17704228892496437</v>
      </c>
      <c r="H57" s="174">
        <v>92566.575887880244</v>
      </c>
      <c r="I57" s="117">
        <f t="shared" si="7"/>
        <v>0.36328905751954826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225649.64285714287</v>
      </c>
      <c r="F58" s="177">
        <v>154437.22222222222</v>
      </c>
      <c r="G58" s="44">
        <f t="shared" si="6"/>
        <v>-0.31558844823878013</v>
      </c>
      <c r="H58" s="177">
        <v>154337.77777777778</v>
      </c>
      <c r="I58" s="44">
        <f t="shared" si="7"/>
        <v>6.4432989690717452E-4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216664.39285714287</v>
      </c>
      <c r="F59" s="171">
        <v>160743.99554069119</v>
      </c>
      <c r="G59" s="48">
        <f t="shared" si="6"/>
        <v>-0.25809685005935729</v>
      </c>
      <c r="H59" s="171">
        <v>159399.5</v>
      </c>
      <c r="I59" s="44">
        <f t="shared" si="7"/>
        <v>8.4347538147308519E-3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1071703.25</v>
      </c>
      <c r="F60" s="171">
        <v>976146.66666666663</v>
      </c>
      <c r="G60" s="51">
        <f t="shared" si="6"/>
        <v>-8.9163285950036419E-2</v>
      </c>
      <c r="H60" s="171">
        <v>976146.66666666663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457956.25</v>
      </c>
      <c r="F62" s="171">
        <v>412202.21107395017</v>
      </c>
      <c r="G62" s="45">
        <f t="shared" ref="G62:G67" si="8">(F62-E62)/E62</f>
        <v>-9.9909192037557812E-2</v>
      </c>
      <c r="H62" s="171">
        <v>410705.55555555556</v>
      </c>
      <c r="I62" s="44">
        <f t="shared" ref="I62:I67" si="9">(F62-H62)/H62</f>
        <v>3.6441082867021343E-3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2368019.25</v>
      </c>
      <c r="F63" s="171">
        <v>2887866.6666666665</v>
      </c>
      <c r="G63" s="48">
        <f t="shared" si="8"/>
        <v>0.21952837447021029</v>
      </c>
      <c r="H63" s="171">
        <v>2887866.6666666665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886244.75</v>
      </c>
      <c r="F64" s="171">
        <v>882358.125</v>
      </c>
      <c r="G64" s="48">
        <f t="shared" si="8"/>
        <v>-4.3854984754493611E-3</v>
      </c>
      <c r="H64" s="171">
        <v>901824.375</v>
      </c>
      <c r="I64" s="84">
        <f t="shared" si="9"/>
        <v>-2.1585411239300335E-2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582347.69999999995</v>
      </c>
      <c r="F65" s="171">
        <v>593896.42857142852</v>
      </c>
      <c r="G65" s="48">
        <f t="shared" si="8"/>
        <v>1.9831328554107054E-2</v>
      </c>
      <c r="H65" s="171">
        <v>597263.33333333337</v>
      </c>
      <c r="I65" s="84">
        <f t="shared" si="9"/>
        <v>-5.6372199229343571E-3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292714.75</v>
      </c>
      <c r="F66" s="171">
        <v>295350</v>
      </c>
      <c r="G66" s="48">
        <f t="shared" si="8"/>
        <v>9.0027919672650593E-3</v>
      </c>
      <c r="H66" s="171">
        <v>295685.625</v>
      </c>
      <c r="I66" s="84">
        <f t="shared" si="9"/>
        <v>-1.1350737797956867E-3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212496.39285714287</v>
      </c>
      <c r="F67" s="171">
        <v>220669.99380651553</v>
      </c>
      <c r="G67" s="51">
        <f t="shared" si="8"/>
        <v>3.8464657397114549E-2</v>
      </c>
      <c r="H67" s="171">
        <v>214302.77777777778</v>
      </c>
      <c r="I67" s="85">
        <f t="shared" si="9"/>
        <v>2.9711308900252621E-2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273368.06696428568</v>
      </c>
      <c r="F69" s="177">
        <v>302506.67409884802</v>
      </c>
      <c r="G69" s="45">
        <f>(F69-E69)/E69</f>
        <v>0.10659111526134896</v>
      </c>
      <c r="H69" s="177">
        <v>306090</v>
      </c>
      <c r="I69" s="44">
        <f>(F69-H69)/H69</f>
        <v>-1.1706772194949146E-2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211153.25</v>
      </c>
      <c r="F70" s="171">
        <v>209609</v>
      </c>
      <c r="G70" s="48">
        <f>(F70-E70)/E70</f>
        <v>-7.3134086261992179E-3</v>
      </c>
      <c r="H70" s="171">
        <v>207192.5</v>
      </c>
      <c r="I70" s="44">
        <f>(F70-H70)/H70</f>
        <v>1.1663066954643628E-2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84149.21875</v>
      </c>
      <c r="F71" s="171">
        <v>97555</v>
      </c>
      <c r="G71" s="48">
        <f>(F71-E71)/E71</f>
        <v>0.15930963411350743</v>
      </c>
      <c r="H71" s="171">
        <v>91922.871476349741</v>
      </c>
      <c r="I71" s="44">
        <f>(F71-H71)/H71</f>
        <v>6.127015434999019E-2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149158.875</v>
      </c>
      <c r="F72" s="171">
        <v>136330.01858045335</v>
      </c>
      <c r="G72" s="48">
        <f>(F72-E72)/E72</f>
        <v>-8.6007999319830261E-2</v>
      </c>
      <c r="H72" s="171">
        <v>130128.01114827201</v>
      </c>
      <c r="I72" s="44">
        <f>(F72-H72)/H72</f>
        <v>4.7660817816654245E-2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120659.07986111111</v>
      </c>
      <c r="F73" s="180">
        <v>126296.6617118791</v>
      </c>
      <c r="G73" s="48">
        <f>(F73-E73)/E73</f>
        <v>4.6723229260966781E-2</v>
      </c>
      <c r="H73" s="180">
        <v>122169.49554069119</v>
      </c>
      <c r="I73" s="59">
        <f>(F73-H73)/H73</f>
        <v>3.378229690580388E-2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75307.166666666672</v>
      </c>
      <c r="F75" s="168">
        <v>71152.5</v>
      </c>
      <c r="G75" s="44">
        <f t="shared" ref="G75:G81" si="10">(F75-E75)/E75</f>
        <v>-5.5169605371777425E-2</v>
      </c>
      <c r="H75" s="168">
        <v>70960.71428571429</v>
      </c>
      <c r="I75" s="45">
        <f t="shared" ref="I75:I81" si="11">(F75-H75)/H75</f>
        <v>2.7027027027026439E-3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100143.86666666665</v>
      </c>
      <c r="F76" s="171">
        <v>109040.83333333333</v>
      </c>
      <c r="G76" s="48">
        <f t="shared" si="10"/>
        <v>8.8841852854360276E-2</v>
      </c>
      <c r="H76" s="171">
        <v>103372.5</v>
      </c>
      <c r="I76" s="44">
        <f t="shared" si="11"/>
        <v>5.4834054834054784E-2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44134.5</v>
      </c>
      <c r="F77" s="171">
        <v>53142.495819397991</v>
      </c>
      <c r="G77" s="48">
        <f t="shared" si="10"/>
        <v>0.20410327112345197</v>
      </c>
      <c r="H77" s="171">
        <v>49970.833333333336</v>
      </c>
      <c r="I77" s="44">
        <f t="shared" si="11"/>
        <v>6.3470274047821004E-2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100035.69444444444</v>
      </c>
      <c r="F78" s="171">
        <v>93972.228415706675</v>
      </c>
      <c r="G78" s="48">
        <f t="shared" si="10"/>
        <v>-6.0613024804912548E-2</v>
      </c>
      <c r="H78" s="171">
        <v>93971.881967670008</v>
      </c>
      <c r="I78" s="44">
        <f t="shared" si="11"/>
        <v>3.6867202126122878E-6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138991.64642857143</v>
      </c>
      <c r="F79" s="171">
        <v>131745.99554069119</v>
      </c>
      <c r="G79" s="48">
        <f t="shared" si="10"/>
        <v>-5.2130117701741314E-2</v>
      </c>
      <c r="H79" s="171">
        <v>131207</v>
      </c>
      <c r="I79" s="44">
        <f t="shared" si="11"/>
        <v>4.1079785429983945E-3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742946.33333333337</v>
      </c>
      <c r="F80" s="171">
        <v>559373.75278706802</v>
      </c>
      <c r="G80" s="48">
        <f t="shared" si="10"/>
        <v>-0.24708726903952957</v>
      </c>
      <c r="H80" s="171">
        <v>577275</v>
      </c>
      <c r="I80" s="44">
        <f t="shared" si="11"/>
        <v>-3.1009912455817381E-2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172300.93402777778</v>
      </c>
      <c r="F81" s="174">
        <v>198242.5</v>
      </c>
      <c r="G81" s="51">
        <f t="shared" si="10"/>
        <v>0.15055963636296948</v>
      </c>
      <c r="H81" s="174">
        <v>198242.5</v>
      </c>
      <c r="I81" s="56">
        <f t="shared" si="11"/>
        <v>0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9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203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0" t="s">
        <v>3</v>
      </c>
      <c r="B12" s="216"/>
      <c r="C12" s="218" t="s">
        <v>0</v>
      </c>
      <c r="D12" s="212" t="s">
        <v>23</v>
      </c>
      <c r="E12" s="212" t="s">
        <v>218</v>
      </c>
      <c r="F12" s="220" t="s">
        <v>228</v>
      </c>
      <c r="G12" s="212" t="s">
        <v>197</v>
      </c>
      <c r="H12" s="220" t="s">
        <v>220</v>
      </c>
      <c r="I12" s="212" t="s">
        <v>187</v>
      </c>
    </row>
    <row r="13" spans="1:9" ht="30.75" customHeight="1" thickBot="1">
      <c r="A13" s="211"/>
      <c r="B13" s="217"/>
      <c r="C13" s="219"/>
      <c r="D13" s="213"/>
      <c r="E13" s="213"/>
      <c r="F13" s="221"/>
      <c r="G13" s="213"/>
      <c r="H13" s="221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56593.401388888888</v>
      </c>
      <c r="F15" s="177">
        <v>48500</v>
      </c>
      <c r="G15" s="44">
        <f>(F15-E15)/E15</f>
        <v>-0.14300962992618224</v>
      </c>
      <c r="H15" s="143">
        <v>57333.2</v>
      </c>
      <c r="I15" s="118">
        <f>(F15-H15)/H15</f>
        <v>-0.15406780015767474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57382.525000000001</v>
      </c>
      <c r="F16" s="171">
        <v>66000</v>
      </c>
      <c r="G16" s="48">
        <f t="shared" ref="G16:G39" si="0">(F16-E16)/E16</f>
        <v>0.15017594642271315</v>
      </c>
      <c r="H16" s="143">
        <v>68500</v>
      </c>
      <c r="I16" s="48">
        <f>(F16-H16)/H16</f>
        <v>-3.6496350364963501E-2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50196.522222222222</v>
      </c>
      <c r="F17" s="171">
        <v>59500</v>
      </c>
      <c r="G17" s="48">
        <f t="shared" si="0"/>
        <v>0.18534108272662539</v>
      </c>
      <c r="H17" s="143">
        <v>53666.6</v>
      </c>
      <c r="I17" s="48">
        <f t="shared" ref="I17:I29" si="1">(F17-H17)/H17</f>
        <v>0.10869702943730368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17351.955555555556</v>
      </c>
      <c r="F18" s="171">
        <v>29666.6</v>
      </c>
      <c r="G18" s="48">
        <f t="shared" si="0"/>
        <v>0.70969778622454327</v>
      </c>
      <c r="H18" s="143">
        <v>25833.200000000001</v>
      </c>
      <c r="I18" s="48">
        <f t="shared" si="1"/>
        <v>0.14839044330551374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173841.73095238095</v>
      </c>
      <c r="F19" s="171">
        <v>115000</v>
      </c>
      <c r="G19" s="48">
        <f t="shared" si="0"/>
        <v>-0.33847874517827359</v>
      </c>
      <c r="H19" s="143">
        <v>132666.6</v>
      </c>
      <c r="I19" s="48">
        <f t="shared" si="1"/>
        <v>-0.13316539355044907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44208.441666666666</v>
      </c>
      <c r="F20" s="171">
        <v>67500</v>
      </c>
      <c r="G20" s="48">
        <f t="shared" si="0"/>
        <v>0.52685770986800606</v>
      </c>
      <c r="H20" s="143">
        <v>78666.600000000006</v>
      </c>
      <c r="I20" s="48">
        <f t="shared" si="1"/>
        <v>-0.14194842538002156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86291.383333333331</v>
      </c>
      <c r="F21" s="171">
        <v>60166.6</v>
      </c>
      <c r="G21" s="48">
        <f t="shared" si="0"/>
        <v>-0.30275077677705559</v>
      </c>
      <c r="H21" s="143">
        <v>63666.6</v>
      </c>
      <c r="I21" s="48">
        <f t="shared" si="1"/>
        <v>-5.4973879553800578E-2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14040.588888888891</v>
      </c>
      <c r="F22" s="171">
        <v>16833.2</v>
      </c>
      <c r="G22" s="48">
        <f t="shared" si="0"/>
        <v>0.19889558288549136</v>
      </c>
      <c r="H22" s="143">
        <v>16666.599999999999</v>
      </c>
      <c r="I22" s="48">
        <f t="shared" si="1"/>
        <v>9.9960399841600676E-3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15352.731250000001</v>
      </c>
      <c r="F23" s="171">
        <v>20666.599999999999</v>
      </c>
      <c r="G23" s="48">
        <f t="shared" si="0"/>
        <v>0.34611878912424771</v>
      </c>
      <c r="H23" s="143">
        <v>18833.2</v>
      </c>
      <c r="I23" s="48">
        <f t="shared" si="1"/>
        <v>9.7349361765392911E-2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15667.0625</v>
      </c>
      <c r="F24" s="171">
        <v>20833.2</v>
      </c>
      <c r="G24" s="48">
        <f t="shared" si="0"/>
        <v>0.32974512612048368</v>
      </c>
      <c r="H24" s="143">
        <v>22333.200000000001</v>
      </c>
      <c r="I24" s="48">
        <f t="shared" si="1"/>
        <v>-6.7164580087045289E-2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15363.146527777777</v>
      </c>
      <c r="F25" s="171">
        <v>22666.6</v>
      </c>
      <c r="G25" s="48">
        <f t="shared" si="0"/>
        <v>0.47538786790954596</v>
      </c>
      <c r="H25" s="143">
        <v>20333.2</v>
      </c>
      <c r="I25" s="48">
        <f t="shared" si="1"/>
        <v>0.1147581295615052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33438.575694444444</v>
      </c>
      <c r="F26" s="171">
        <v>47833.2</v>
      </c>
      <c r="G26" s="48">
        <f t="shared" si="0"/>
        <v>0.43047958851749496</v>
      </c>
      <c r="H26" s="143">
        <v>45333.2</v>
      </c>
      <c r="I26" s="48">
        <f t="shared" si="1"/>
        <v>5.5147221021238299E-2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15644.625</v>
      </c>
      <c r="F27" s="171">
        <v>20166.599999999999</v>
      </c>
      <c r="G27" s="48">
        <f t="shared" si="0"/>
        <v>0.28904336153790827</v>
      </c>
      <c r="H27" s="143">
        <v>20166.599999999999</v>
      </c>
      <c r="I27" s="48">
        <f t="shared" si="1"/>
        <v>0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66025.643055555556</v>
      </c>
      <c r="F28" s="171">
        <v>46166.6</v>
      </c>
      <c r="G28" s="48">
        <f t="shared" si="0"/>
        <v>-0.30077773023498888</v>
      </c>
      <c r="H28" s="143">
        <v>49833.2</v>
      </c>
      <c r="I28" s="48">
        <f t="shared" si="1"/>
        <v>-7.3577454387837804E-2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59574.95</v>
      </c>
      <c r="F29" s="171">
        <v>92166.6</v>
      </c>
      <c r="G29" s="48">
        <f t="shared" si="0"/>
        <v>0.54706969959689455</v>
      </c>
      <c r="H29" s="143">
        <v>97666.6</v>
      </c>
      <c r="I29" s="48">
        <f t="shared" si="1"/>
        <v>-5.6314031613673453E-2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34760.272222222222</v>
      </c>
      <c r="F30" s="174">
        <v>57500</v>
      </c>
      <c r="G30" s="51">
        <f t="shared" si="0"/>
        <v>0.65418727541610799</v>
      </c>
      <c r="H30" s="145">
        <v>49500</v>
      </c>
      <c r="I30" s="51">
        <f>(F30-H30)/H30</f>
        <v>0.16161616161616163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126059.41547619048</v>
      </c>
      <c r="F32" s="177">
        <v>104833.2</v>
      </c>
      <c r="G32" s="44">
        <f t="shared" si="0"/>
        <v>-0.16838262652581942</v>
      </c>
      <c r="H32" s="143">
        <v>110000</v>
      </c>
      <c r="I32" s="45">
        <f>(F32-H32)/H32</f>
        <v>-4.6970909090909119E-2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106666.6</v>
      </c>
      <c r="G33" s="48">
        <f t="shared" si="0"/>
        <v>-0.14729607320650501</v>
      </c>
      <c r="H33" s="143">
        <v>112000</v>
      </c>
      <c r="I33" s="48">
        <f>(F33-H33)/H33</f>
        <v>-4.7619642857142805E-2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56701.735714285707</v>
      </c>
      <c r="F34" s="171">
        <v>62466.6</v>
      </c>
      <c r="G34" s="48">
        <f>(F34-E34)/E34</f>
        <v>0.1016699791125065</v>
      </c>
      <c r="H34" s="143">
        <v>48333.2</v>
      </c>
      <c r="I34" s="48">
        <f>(F34-H34)/H34</f>
        <v>0.29241597907856304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64500</v>
      </c>
      <c r="G35" s="48">
        <f t="shared" si="0"/>
        <v>0.25930445393532642</v>
      </c>
      <c r="H35" s="143">
        <v>62666.6</v>
      </c>
      <c r="I35" s="48">
        <f>(F35-H35)/H35</f>
        <v>2.9256414102568219E-2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44833.2</v>
      </c>
      <c r="G36" s="55">
        <f t="shared" si="0"/>
        <v>0.44339280952148408</v>
      </c>
      <c r="H36" s="143">
        <v>43166.6</v>
      </c>
      <c r="I36" s="48">
        <f>(F36-H36)/H36</f>
        <v>3.8608553835604346E-2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1553642.3</v>
      </c>
      <c r="F38" s="198">
        <v>1807656</v>
      </c>
      <c r="G38" s="170">
        <f t="shared" si="0"/>
        <v>0.16349561285760561</v>
      </c>
      <c r="H38" s="198">
        <v>1812950</v>
      </c>
      <c r="I38" s="170">
        <f>(F38-H38)/H38</f>
        <v>-2.9201025952177392E-3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929958.67500000005</v>
      </c>
      <c r="F39" s="144">
        <v>1025369</v>
      </c>
      <c r="G39" s="176">
        <f t="shared" si="0"/>
        <v>0.10259630622833853</v>
      </c>
      <c r="H39" s="144">
        <v>1046500</v>
      </c>
      <c r="I39" s="176">
        <f>(F39-H39)/H39</f>
        <v>-2.0192068800764452E-2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204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0" t="s">
        <v>3</v>
      </c>
      <c r="B12" s="216"/>
      <c r="C12" s="218" t="s">
        <v>0</v>
      </c>
      <c r="D12" s="212" t="s">
        <v>226</v>
      </c>
      <c r="E12" s="220" t="s">
        <v>228</v>
      </c>
      <c r="F12" s="227" t="s">
        <v>186</v>
      </c>
      <c r="G12" s="212" t="s">
        <v>218</v>
      </c>
      <c r="H12" s="229" t="s">
        <v>229</v>
      </c>
      <c r="I12" s="225" t="s">
        <v>196</v>
      </c>
    </row>
    <row r="13" spans="1:9" ht="39.75" customHeight="1" thickBot="1">
      <c r="A13" s="211"/>
      <c r="B13" s="217"/>
      <c r="C13" s="219"/>
      <c r="D13" s="213"/>
      <c r="E13" s="221"/>
      <c r="F13" s="228"/>
      <c r="G13" s="213"/>
      <c r="H13" s="230"/>
      <c r="I13" s="226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76549.8</v>
      </c>
      <c r="E15" s="133">
        <v>48500</v>
      </c>
      <c r="F15" s="67">
        <f t="shared" ref="F15:F30" si="0">D15-E15</f>
        <v>28049.800000000003</v>
      </c>
      <c r="G15" s="168">
        <v>56593.401388888888</v>
      </c>
      <c r="H15" s="66">
        <f>AVERAGE(D15:E15)</f>
        <v>62524.9</v>
      </c>
      <c r="I15" s="69">
        <f>(H15-G15)/G15</f>
        <v>0.10480901422326699</v>
      </c>
    </row>
    <row r="16" spans="1:9" ht="16.5" customHeight="1">
      <c r="A16" s="37"/>
      <c r="B16" s="34" t="s">
        <v>5</v>
      </c>
      <c r="C16" s="15" t="s">
        <v>164</v>
      </c>
      <c r="D16" s="133">
        <v>94166.444444444438</v>
      </c>
      <c r="E16" s="133">
        <v>66000</v>
      </c>
      <c r="F16" s="71">
        <f t="shared" si="0"/>
        <v>28166.444444444438</v>
      </c>
      <c r="G16" s="171">
        <v>57382.525000000001</v>
      </c>
      <c r="H16" s="68">
        <f t="shared" ref="H16:H30" si="1">AVERAGE(D16:E16)</f>
        <v>80083.222222222219</v>
      </c>
      <c r="I16" s="72">
        <f t="shared" ref="I16:I39" si="2">(H16-G16)/G16</f>
        <v>0.39560296836401354</v>
      </c>
    </row>
    <row r="17" spans="1:9" ht="16.5">
      <c r="A17" s="37"/>
      <c r="B17" s="34" t="s">
        <v>6</v>
      </c>
      <c r="C17" s="15" t="s">
        <v>165</v>
      </c>
      <c r="D17" s="133">
        <v>89849.8</v>
      </c>
      <c r="E17" s="133">
        <v>59500</v>
      </c>
      <c r="F17" s="71">
        <f t="shared" si="0"/>
        <v>30349.800000000003</v>
      </c>
      <c r="G17" s="171">
        <v>50196.522222222222</v>
      </c>
      <c r="H17" s="68">
        <f t="shared" si="1"/>
        <v>74674.899999999994</v>
      </c>
      <c r="I17" s="72">
        <f t="shared" si="2"/>
        <v>0.48765087089920117</v>
      </c>
    </row>
    <row r="18" spans="1:9" ht="16.5">
      <c r="A18" s="37"/>
      <c r="B18" s="34" t="s">
        <v>7</v>
      </c>
      <c r="C18" s="151" t="s">
        <v>166</v>
      </c>
      <c r="D18" s="133">
        <v>39249.800000000003</v>
      </c>
      <c r="E18" s="133">
        <v>29666.6</v>
      </c>
      <c r="F18" s="71">
        <f t="shared" si="0"/>
        <v>9583.2000000000044</v>
      </c>
      <c r="G18" s="171">
        <v>17351.955555555556</v>
      </c>
      <c r="H18" s="68">
        <f t="shared" si="1"/>
        <v>34458.199999999997</v>
      </c>
      <c r="I18" s="72">
        <f t="shared" si="2"/>
        <v>0.98583957235687791</v>
      </c>
    </row>
    <row r="19" spans="1:9" ht="16.5">
      <c r="A19" s="37"/>
      <c r="B19" s="34" t="s">
        <v>8</v>
      </c>
      <c r="C19" s="15" t="s">
        <v>167</v>
      </c>
      <c r="D19" s="133">
        <v>176437.25</v>
      </c>
      <c r="E19" s="133">
        <v>115000</v>
      </c>
      <c r="F19" s="71">
        <f>D19-E19</f>
        <v>61437.25</v>
      </c>
      <c r="G19" s="171">
        <v>173841.73095238095</v>
      </c>
      <c r="H19" s="68">
        <f t="shared" si="1"/>
        <v>145718.625</v>
      </c>
      <c r="I19" s="72">
        <f t="shared" si="2"/>
        <v>-0.16177419425307313</v>
      </c>
    </row>
    <row r="20" spans="1:9" ht="16.5">
      <c r="A20" s="37"/>
      <c r="B20" s="34" t="s">
        <v>9</v>
      </c>
      <c r="C20" s="151" t="s">
        <v>168</v>
      </c>
      <c r="D20" s="133">
        <v>97749.8</v>
      </c>
      <c r="E20" s="133">
        <v>67500</v>
      </c>
      <c r="F20" s="71">
        <f t="shared" si="0"/>
        <v>30249.800000000003</v>
      </c>
      <c r="G20" s="171">
        <v>44208.441666666666</v>
      </c>
      <c r="H20" s="68">
        <f t="shared" si="1"/>
        <v>82624.899999999994</v>
      </c>
      <c r="I20" s="72">
        <f t="shared" si="2"/>
        <v>0.86898467543811853</v>
      </c>
    </row>
    <row r="21" spans="1:9" ht="16.5">
      <c r="A21" s="37"/>
      <c r="B21" s="34" t="s">
        <v>10</v>
      </c>
      <c r="C21" s="15" t="s">
        <v>169</v>
      </c>
      <c r="D21" s="133">
        <v>93849.8</v>
      </c>
      <c r="E21" s="133">
        <v>60166.6</v>
      </c>
      <c r="F21" s="71">
        <f t="shared" si="0"/>
        <v>33683.200000000004</v>
      </c>
      <c r="G21" s="171">
        <v>86291.383333333331</v>
      </c>
      <c r="H21" s="68">
        <f t="shared" si="1"/>
        <v>77008.2</v>
      </c>
      <c r="I21" s="72">
        <f t="shared" si="2"/>
        <v>-0.10757949374242273</v>
      </c>
    </row>
    <row r="22" spans="1:9" ht="16.5">
      <c r="A22" s="37"/>
      <c r="B22" s="34" t="s">
        <v>11</v>
      </c>
      <c r="C22" s="15" t="s">
        <v>170</v>
      </c>
      <c r="D22" s="133">
        <v>23649.8</v>
      </c>
      <c r="E22" s="133">
        <v>16833.2</v>
      </c>
      <c r="F22" s="71">
        <f t="shared" si="0"/>
        <v>6816.5999999999985</v>
      </c>
      <c r="G22" s="171">
        <v>14040.588888888891</v>
      </c>
      <c r="H22" s="68">
        <f t="shared" si="1"/>
        <v>20241.5</v>
      </c>
      <c r="I22" s="72">
        <f t="shared" si="2"/>
        <v>0.44164181147830905</v>
      </c>
    </row>
    <row r="23" spans="1:9" ht="16.5">
      <c r="A23" s="37"/>
      <c r="B23" s="34" t="s">
        <v>12</v>
      </c>
      <c r="C23" s="15" t="s">
        <v>171</v>
      </c>
      <c r="D23" s="133">
        <v>32944.222222222219</v>
      </c>
      <c r="E23" s="133">
        <v>20666.599999999999</v>
      </c>
      <c r="F23" s="71">
        <f t="shared" si="0"/>
        <v>12277.62222222222</v>
      </c>
      <c r="G23" s="171">
        <v>15352.731250000001</v>
      </c>
      <c r="H23" s="68">
        <f t="shared" si="1"/>
        <v>26805.411111111109</v>
      </c>
      <c r="I23" s="72">
        <f t="shared" si="2"/>
        <v>0.74597019088125494</v>
      </c>
    </row>
    <row r="24" spans="1:9" ht="16.5">
      <c r="A24" s="37"/>
      <c r="B24" s="34" t="s">
        <v>13</v>
      </c>
      <c r="C24" s="15" t="s">
        <v>172</v>
      </c>
      <c r="D24" s="133">
        <v>38610.888888888891</v>
      </c>
      <c r="E24" s="133">
        <v>20833.2</v>
      </c>
      <c r="F24" s="71">
        <f t="shared" si="0"/>
        <v>17777.68888888889</v>
      </c>
      <c r="G24" s="171">
        <v>15667.0625</v>
      </c>
      <c r="H24" s="68">
        <f t="shared" si="1"/>
        <v>29722.044444444444</v>
      </c>
      <c r="I24" s="72">
        <f t="shared" si="2"/>
        <v>0.89710384090472883</v>
      </c>
    </row>
    <row r="25" spans="1:9" ht="16.5">
      <c r="A25" s="37"/>
      <c r="B25" s="34" t="s">
        <v>14</v>
      </c>
      <c r="C25" s="151" t="s">
        <v>173</v>
      </c>
      <c r="D25" s="133">
        <v>33749.800000000003</v>
      </c>
      <c r="E25" s="133">
        <v>22666.6</v>
      </c>
      <c r="F25" s="71">
        <f t="shared" si="0"/>
        <v>11083.200000000004</v>
      </c>
      <c r="G25" s="171">
        <v>15363.146527777777</v>
      </c>
      <c r="H25" s="68">
        <f t="shared" si="1"/>
        <v>28208.2</v>
      </c>
      <c r="I25" s="72">
        <f t="shared" si="2"/>
        <v>0.83609522626093269</v>
      </c>
    </row>
    <row r="26" spans="1:9" ht="16.5">
      <c r="A26" s="37"/>
      <c r="B26" s="34" t="s">
        <v>15</v>
      </c>
      <c r="C26" s="15" t="s">
        <v>174</v>
      </c>
      <c r="D26" s="133">
        <v>72549.8</v>
      </c>
      <c r="E26" s="133">
        <v>47833.2</v>
      </c>
      <c r="F26" s="71">
        <f t="shared" si="0"/>
        <v>24716.600000000006</v>
      </c>
      <c r="G26" s="171">
        <v>33438.575694444444</v>
      </c>
      <c r="H26" s="68">
        <f t="shared" si="1"/>
        <v>60191.5</v>
      </c>
      <c r="I26" s="72">
        <f t="shared" si="2"/>
        <v>0.80006171764069323</v>
      </c>
    </row>
    <row r="27" spans="1:9" ht="16.5">
      <c r="A27" s="37"/>
      <c r="B27" s="34" t="s">
        <v>16</v>
      </c>
      <c r="C27" s="15" t="s">
        <v>175</v>
      </c>
      <c r="D27" s="133">
        <v>36166.444444444445</v>
      </c>
      <c r="E27" s="133">
        <v>20166.599999999999</v>
      </c>
      <c r="F27" s="71">
        <f t="shared" si="0"/>
        <v>15999.844444444447</v>
      </c>
      <c r="G27" s="171">
        <v>15644.625</v>
      </c>
      <c r="H27" s="68">
        <f t="shared" si="1"/>
        <v>28166.522222222222</v>
      </c>
      <c r="I27" s="72">
        <f t="shared" si="2"/>
        <v>0.80039612468961208</v>
      </c>
    </row>
    <row r="28" spans="1:9" ht="16.5">
      <c r="A28" s="37"/>
      <c r="B28" s="34" t="s">
        <v>17</v>
      </c>
      <c r="C28" s="15" t="s">
        <v>176</v>
      </c>
      <c r="D28" s="133">
        <v>66944.222222222219</v>
      </c>
      <c r="E28" s="133">
        <v>46166.6</v>
      </c>
      <c r="F28" s="71">
        <f t="shared" si="0"/>
        <v>20777.62222222222</v>
      </c>
      <c r="G28" s="171">
        <v>66025.643055555556</v>
      </c>
      <c r="H28" s="68">
        <f t="shared" si="1"/>
        <v>56555.411111111112</v>
      </c>
      <c r="I28" s="72">
        <f t="shared" si="2"/>
        <v>-0.14343263474883483</v>
      </c>
    </row>
    <row r="29" spans="1:9" ht="16.5">
      <c r="A29" s="37"/>
      <c r="B29" s="34" t="s">
        <v>18</v>
      </c>
      <c r="C29" s="15" t="s">
        <v>177</v>
      </c>
      <c r="D29" s="133">
        <v>134341.66666666666</v>
      </c>
      <c r="E29" s="133">
        <v>92166.6</v>
      </c>
      <c r="F29" s="71">
        <f t="shared" si="0"/>
        <v>42175.066666666651</v>
      </c>
      <c r="G29" s="171">
        <v>59574.95</v>
      </c>
      <c r="H29" s="68">
        <f t="shared" si="1"/>
        <v>113254.13333333333</v>
      </c>
      <c r="I29" s="72">
        <f t="shared" si="2"/>
        <v>0.90103614578498747</v>
      </c>
    </row>
    <row r="30" spans="1:9" ht="17.25" thickBot="1">
      <c r="A30" s="38"/>
      <c r="B30" s="36" t="s">
        <v>19</v>
      </c>
      <c r="C30" s="16" t="s">
        <v>178</v>
      </c>
      <c r="D30" s="143">
        <v>66449.8</v>
      </c>
      <c r="E30" s="136">
        <v>57500</v>
      </c>
      <c r="F30" s="74">
        <f t="shared" si="0"/>
        <v>8949.8000000000029</v>
      </c>
      <c r="G30" s="174">
        <v>34760.272222222222</v>
      </c>
      <c r="H30" s="100">
        <f t="shared" si="1"/>
        <v>61974.9</v>
      </c>
      <c r="I30" s="75">
        <f t="shared" si="2"/>
        <v>0.78292332130757836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203898.8</v>
      </c>
      <c r="E32" s="133">
        <v>104833.2</v>
      </c>
      <c r="F32" s="67">
        <f>D32-E32</f>
        <v>99065.599999999991</v>
      </c>
      <c r="G32" s="177">
        <v>126059.41547619048</v>
      </c>
      <c r="H32" s="68">
        <f>AVERAGE(D32:E32)</f>
        <v>154366</v>
      </c>
      <c r="I32" s="78">
        <f t="shared" si="2"/>
        <v>0.22454954607619879</v>
      </c>
    </row>
    <row r="33" spans="1:9" ht="16.5">
      <c r="A33" s="37"/>
      <c r="B33" s="34" t="s">
        <v>27</v>
      </c>
      <c r="C33" s="15" t="s">
        <v>180</v>
      </c>
      <c r="D33" s="47">
        <v>199449.8</v>
      </c>
      <c r="E33" s="133">
        <v>106666.6</v>
      </c>
      <c r="F33" s="79">
        <f>D33-E33</f>
        <v>92783.199999999983</v>
      </c>
      <c r="G33" s="171">
        <v>125092.18809523809</v>
      </c>
      <c r="H33" s="68">
        <f>AVERAGE(D33:E33)</f>
        <v>153058.20000000001</v>
      </c>
      <c r="I33" s="72">
        <f t="shared" si="2"/>
        <v>0.22356321630148629</v>
      </c>
    </row>
    <row r="34" spans="1:9" ht="16.5">
      <c r="A34" s="37"/>
      <c r="B34" s="39" t="s">
        <v>28</v>
      </c>
      <c r="C34" s="15" t="s">
        <v>181</v>
      </c>
      <c r="D34" s="47">
        <v>58750</v>
      </c>
      <c r="E34" s="133">
        <v>62466.6</v>
      </c>
      <c r="F34" s="71">
        <f>D34-E34</f>
        <v>-3716.5999999999985</v>
      </c>
      <c r="G34" s="171">
        <v>56701.735714285707</v>
      </c>
      <c r="H34" s="68">
        <f>AVERAGE(D34:E34)</f>
        <v>60608.3</v>
      </c>
      <c r="I34" s="72">
        <f t="shared" si="2"/>
        <v>6.8896731934258187E-2</v>
      </c>
    </row>
    <row r="35" spans="1:9" ht="16.5">
      <c r="A35" s="37"/>
      <c r="B35" s="34" t="s">
        <v>29</v>
      </c>
      <c r="C35" s="15" t="s">
        <v>182</v>
      </c>
      <c r="D35" s="47">
        <v>74500</v>
      </c>
      <c r="E35" s="133">
        <v>64500</v>
      </c>
      <c r="F35" s="79">
        <f>D35-E35</f>
        <v>10000</v>
      </c>
      <c r="G35" s="171">
        <v>51218.75</v>
      </c>
      <c r="H35" s="68">
        <f>AVERAGE(D35:E35)</f>
        <v>69500</v>
      </c>
      <c r="I35" s="72">
        <f t="shared" si="2"/>
        <v>0.3569249542403905</v>
      </c>
    </row>
    <row r="36" spans="1:9" ht="17.25" thickBot="1">
      <c r="A36" s="38"/>
      <c r="B36" s="39" t="s">
        <v>30</v>
      </c>
      <c r="C36" s="15" t="s">
        <v>183</v>
      </c>
      <c r="D36" s="50">
        <v>69249.8</v>
      </c>
      <c r="E36" s="133">
        <v>44833.2</v>
      </c>
      <c r="F36" s="71">
        <f>D36-E36</f>
        <v>24416.600000000006</v>
      </c>
      <c r="G36" s="174">
        <v>31060.983333333337</v>
      </c>
      <c r="H36" s="68">
        <f>AVERAGE(D36:E36)</f>
        <v>57041.5</v>
      </c>
      <c r="I36" s="80">
        <f t="shared" si="2"/>
        <v>0.83643574280487987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1953039.1666666667</v>
      </c>
      <c r="E38" s="134">
        <v>1807656</v>
      </c>
      <c r="F38" s="67">
        <f>D38-E38</f>
        <v>145383.16666666674</v>
      </c>
      <c r="G38" s="171">
        <v>1553642.3</v>
      </c>
      <c r="H38" s="67">
        <f>AVERAGE(D38:E38)</f>
        <v>1880347.5833333335</v>
      </c>
      <c r="I38" s="78">
        <f t="shared" si="2"/>
        <v>0.21028346314549587</v>
      </c>
    </row>
    <row r="39" spans="1:9" ht="17.25" thickBot="1">
      <c r="A39" s="38"/>
      <c r="B39" s="36" t="s">
        <v>32</v>
      </c>
      <c r="C39" s="16" t="s">
        <v>185</v>
      </c>
      <c r="D39" s="57">
        <v>980422.44518766261</v>
      </c>
      <c r="E39" s="135">
        <v>1025369</v>
      </c>
      <c r="F39" s="74">
        <f>D39-E39</f>
        <v>-44946.554812337388</v>
      </c>
      <c r="G39" s="171">
        <v>929958.67500000005</v>
      </c>
      <c r="H39" s="81">
        <f>AVERAGE(D39:E39)</f>
        <v>1002895.7225938314</v>
      </c>
      <c r="I39" s="75">
        <f t="shared" si="2"/>
        <v>7.8430417990166409E-2</v>
      </c>
    </row>
    <row r="40" spans="1:9" ht="15.75" customHeight="1" thickBot="1">
      <c r="A40" s="222"/>
      <c r="B40" s="223"/>
      <c r="C40" s="224"/>
      <c r="D40" s="83">
        <f>SUM(D15:D39)</f>
        <v>4712569.3507432183</v>
      </c>
      <c r="E40" s="83">
        <f>SUM(E15:E39)</f>
        <v>4007490.3999999994</v>
      </c>
      <c r="F40" s="83">
        <f>SUM(F15:F39)</f>
        <v>705078.9507432183</v>
      </c>
      <c r="G40" s="83">
        <f>SUM(G15:G39)</f>
        <v>3629467.6028769836</v>
      </c>
      <c r="H40" s="83">
        <f>AVERAGE(D40:E40)</f>
        <v>4360029.8753716089</v>
      </c>
      <c r="I40" s="75">
        <f>(H40-G40)/G40</f>
        <v>0.20128634621659877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0" t="s">
        <v>3</v>
      </c>
      <c r="B13" s="216"/>
      <c r="C13" s="218" t="s">
        <v>0</v>
      </c>
      <c r="D13" s="212" t="s">
        <v>23</v>
      </c>
      <c r="E13" s="212" t="s">
        <v>218</v>
      </c>
      <c r="F13" s="229" t="s">
        <v>230</v>
      </c>
      <c r="G13" s="212" t="s">
        <v>197</v>
      </c>
      <c r="H13" s="229" t="s">
        <v>221</v>
      </c>
      <c r="I13" s="212" t="s">
        <v>187</v>
      </c>
    </row>
    <row r="14" spans="1:9" ht="33.75" customHeight="1" thickBot="1">
      <c r="A14" s="211"/>
      <c r="B14" s="217"/>
      <c r="C14" s="219"/>
      <c r="D14" s="232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56593.401388888888</v>
      </c>
      <c r="F16" s="42">
        <v>62524.9</v>
      </c>
      <c r="G16" s="21">
        <f t="shared" ref="G16:G31" si="0">(F16-E16)/E16</f>
        <v>0.10480901422326699</v>
      </c>
      <c r="H16" s="168">
        <v>68441.5</v>
      </c>
      <c r="I16" s="21">
        <f t="shared" ref="I16:I31" si="1">(F16-H16)/H16</f>
        <v>-8.6447550097528525E-2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57382.525000000001</v>
      </c>
      <c r="F17" s="46">
        <v>80083.222222222219</v>
      </c>
      <c r="G17" s="21">
        <f t="shared" si="0"/>
        <v>0.39560296836401354</v>
      </c>
      <c r="H17" s="171">
        <v>84222.111111111109</v>
      </c>
      <c r="I17" s="21">
        <f t="shared" si="1"/>
        <v>-4.9142545042935436E-2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50196.522222222222</v>
      </c>
      <c r="F18" s="46">
        <v>74674.899999999994</v>
      </c>
      <c r="G18" s="21">
        <f t="shared" si="0"/>
        <v>0.48765087089920117</v>
      </c>
      <c r="H18" s="171">
        <v>71407.7</v>
      </c>
      <c r="I18" s="21">
        <f t="shared" si="1"/>
        <v>4.5754169368289375E-2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17351.955555555556</v>
      </c>
      <c r="F19" s="46">
        <v>34458.199999999997</v>
      </c>
      <c r="G19" s="21">
        <f t="shared" si="0"/>
        <v>0.98583957235687791</v>
      </c>
      <c r="H19" s="171">
        <v>32811</v>
      </c>
      <c r="I19" s="21">
        <f t="shared" si="1"/>
        <v>5.0202675931852035E-2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173841.73095238095</v>
      </c>
      <c r="F20" s="46">
        <v>145718.625</v>
      </c>
      <c r="G20" s="21">
        <f t="shared" si="0"/>
        <v>-0.16177419425307313</v>
      </c>
      <c r="H20" s="171">
        <v>158176.92499999999</v>
      </c>
      <c r="I20" s="21">
        <f t="shared" si="1"/>
        <v>-7.8761804226501364E-2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44208.441666666666</v>
      </c>
      <c r="F21" s="46">
        <v>82624.899999999994</v>
      </c>
      <c r="G21" s="21">
        <f t="shared" si="0"/>
        <v>0.86898467543811853</v>
      </c>
      <c r="H21" s="171">
        <v>91858.200000000012</v>
      </c>
      <c r="I21" s="21">
        <f t="shared" si="1"/>
        <v>-0.10051688363151048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86291.383333333331</v>
      </c>
      <c r="F22" s="46">
        <v>77008.2</v>
      </c>
      <c r="G22" s="21">
        <f t="shared" si="0"/>
        <v>-0.10757949374242273</v>
      </c>
      <c r="H22" s="171">
        <v>77408.2</v>
      </c>
      <c r="I22" s="21">
        <f t="shared" si="1"/>
        <v>-5.167411204497715E-3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14040.588888888891</v>
      </c>
      <c r="F23" s="46">
        <v>20241.5</v>
      </c>
      <c r="G23" s="21">
        <f t="shared" si="0"/>
        <v>0.44164181147830905</v>
      </c>
      <c r="H23" s="171">
        <v>20508.199999999997</v>
      </c>
      <c r="I23" s="21">
        <f t="shared" si="1"/>
        <v>-1.3004554275850495E-2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15352.731250000001</v>
      </c>
      <c r="F24" s="46">
        <v>26805.411111111109</v>
      </c>
      <c r="G24" s="21">
        <f t="shared" si="0"/>
        <v>0.74597019088125494</v>
      </c>
      <c r="H24" s="171">
        <v>25833.155555555553</v>
      </c>
      <c r="I24" s="21">
        <f t="shared" si="1"/>
        <v>3.7635957924871739E-2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15667.0625</v>
      </c>
      <c r="F25" s="46">
        <v>29722.044444444444</v>
      </c>
      <c r="G25" s="21">
        <f t="shared" si="0"/>
        <v>0.89710384090472883</v>
      </c>
      <c r="H25" s="171">
        <v>29943.711111111108</v>
      </c>
      <c r="I25" s="21">
        <f t="shared" si="1"/>
        <v>-7.402778695136795E-3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15363.146527777777</v>
      </c>
      <c r="F26" s="46">
        <v>28208.2</v>
      </c>
      <c r="G26" s="21">
        <f t="shared" si="0"/>
        <v>0.83609522626093269</v>
      </c>
      <c r="H26" s="171">
        <v>26514</v>
      </c>
      <c r="I26" s="21">
        <f t="shared" si="1"/>
        <v>6.3898317869804655E-2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33438.575694444444</v>
      </c>
      <c r="F27" s="46">
        <v>60191.5</v>
      </c>
      <c r="G27" s="21">
        <f t="shared" si="0"/>
        <v>0.80006171764069323</v>
      </c>
      <c r="H27" s="171">
        <v>58666</v>
      </c>
      <c r="I27" s="21">
        <f t="shared" si="1"/>
        <v>2.6003136399277264E-2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15644.625</v>
      </c>
      <c r="F28" s="46">
        <v>28166.522222222222</v>
      </c>
      <c r="G28" s="21">
        <f t="shared" si="0"/>
        <v>0.80039612468961208</v>
      </c>
      <c r="H28" s="171">
        <v>25999.855555555554</v>
      </c>
      <c r="I28" s="21">
        <f t="shared" si="1"/>
        <v>8.3333796298868376E-2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66025.643055555556</v>
      </c>
      <c r="F29" s="46">
        <v>56555.411111111112</v>
      </c>
      <c r="G29" s="21">
        <f t="shared" si="0"/>
        <v>-0.14343263474883483</v>
      </c>
      <c r="H29" s="171">
        <v>57972.044444444444</v>
      </c>
      <c r="I29" s="21">
        <f t="shared" si="1"/>
        <v>-2.4436490845012621E-2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59574.95</v>
      </c>
      <c r="F30" s="46">
        <v>113254.13333333333</v>
      </c>
      <c r="G30" s="21">
        <f t="shared" si="0"/>
        <v>0.90103614578498747</v>
      </c>
      <c r="H30" s="171">
        <v>105158.3</v>
      </c>
      <c r="I30" s="21">
        <f t="shared" si="1"/>
        <v>7.6987107373676908E-2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34760.272222222222</v>
      </c>
      <c r="F31" s="49">
        <v>61974.9</v>
      </c>
      <c r="G31" s="23">
        <f t="shared" si="0"/>
        <v>0.78292332130757836</v>
      </c>
      <c r="H31" s="174">
        <v>55499.4</v>
      </c>
      <c r="I31" s="23">
        <f t="shared" si="1"/>
        <v>0.11667693704796808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126059.41547619048</v>
      </c>
      <c r="F33" s="54">
        <v>154366</v>
      </c>
      <c r="G33" s="21">
        <f>(F33-E33)/E33</f>
        <v>0.22454954607619879</v>
      </c>
      <c r="H33" s="177">
        <v>154874.9</v>
      </c>
      <c r="I33" s="21">
        <f>(F33-H33)/H33</f>
        <v>-3.2858778278468249E-3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125092.18809523809</v>
      </c>
      <c r="F34" s="46">
        <v>153058.20000000001</v>
      </c>
      <c r="G34" s="21">
        <f>(F34-E34)/E34</f>
        <v>0.22356321630148629</v>
      </c>
      <c r="H34" s="171">
        <v>151499.4</v>
      </c>
      <c r="I34" s="21">
        <f>(F34-H34)/H34</f>
        <v>1.0289149659998768E-2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56701.735714285707</v>
      </c>
      <c r="F35" s="46">
        <v>60608.3</v>
      </c>
      <c r="G35" s="21">
        <f>(F35-E35)/E35</f>
        <v>6.8896731934258187E-2</v>
      </c>
      <c r="H35" s="171">
        <v>50941.5</v>
      </c>
      <c r="I35" s="21">
        <f>(F35-H35)/H35</f>
        <v>0.18976276709559009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51218.75</v>
      </c>
      <c r="F36" s="46">
        <v>69500</v>
      </c>
      <c r="G36" s="21">
        <f>(F36-E36)/E36</f>
        <v>0.3569249542403905</v>
      </c>
      <c r="H36" s="171">
        <v>88666.633333333331</v>
      </c>
      <c r="I36" s="21">
        <f>(F36-H36)/H36</f>
        <v>-0.21616511885906722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31060.983333333337</v>
      </c>
      <c r="F37" s="49">
        <v>57041.5</v>
      </c>
      <c r="G37" s="23">
        <f>(F37-E37)/E37</f>
        <v>0.83643574280487987</v>
      </c>
      <c r="H37" s="174">
        <v>55458.2</v>
      </c>
      <c r="I37" s="23">
        <f>(F37-H37)/H37</f>
        <v>2.854943002116915E-2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1553642.3</v>
      </c>
      <c r="F39" s="46">
        <v>1880347.5833333335</v>
      </c>
      <c r="G39" s="21">
        <f t="shared" ref="G39:G44" si="2">(F39-E39)/E39</f>
        <v>0.21028346314549587</v>
      </c>
      <c r="H39" s="171">
        <v>1883292.9166666665</v>
      </c>
      <c r="I39" s="21">
        <f t="shared" ref="I39:I44" si="3">(F39-H39)/H39</f>
        <v>-1.5639273674676771E-3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929958.67500000005</v>
      </c>
      <c r="F40" s="46">
        <v>1002895.7225938314</v>
      </c>
      <c r="G40" s="21">
        <f t="shared" si="2"/>
        <v>7.8430417990166409E-2</v>
      </c>
      <c r="H40" s="171">
        <v>1002273.8888888889</v>
      </c>
      <c r="I40" s="21">
        <f t="shared" si="3"/>
        <v>6.2042293213070425E-4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602902.875</v>
      </c>
      <c r="F41" s="57">
        <v>596965</v>
      </c>
      <c r="G41" s="21">
        <f t="shared" si="2"/>
        <v>-9.8488085663880776E-3</v>
      </c>
      <c r="H41" s="179">
        <v>606810</v>
      </c>
      <c r="I41" s="21">
        <f t="shared" si="3"/>
        <v>-1.6224188790560472E-2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281929.65625</v>
      </c>
      <c r="F42" s="47">
        <v>290875</v>
      </c>
      <c r="G42" s="21">
        <f t="shared" si="2"/>
        <v>3.1728991795271624E-2</v>
      </c>
      <c r="H42" s="172">
        <v>315636.66666666669</v>
      </c>
      <c r="I42" s="21">
        <f t="shared" si="3"/>
        <v>-7.8449905482041643E-2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271515.625</v>
      </c>
      <c r="F43" s="47">
        <v>196900.00000000003</v>
      </c>
      <c r="G43" s="21">
        <f t="shared" si="2"/>
        <v>-0.27481153248546919</v>
      </c>
      <c r="H43" s="172">
        <v>196900.00000000003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605763.29166666663</v>
      </c>
      <c r="F44" s="50">
        <v>852935</v>
      </c>
      <c r="G44" s="31">
        <f t="shared" si="2"/>
        <v>0.40803348722778754</v>
      </c>
      <c r="H44" s="175">
        <v>870835</v>
      </c>
      <c r="I44" s="31">
        <f t="shared" si="3"/>
        <v>-2.0554984583761562E-2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350526.96875</v>
      </c>
      <c r="F46" s="43">
        <v>335722.2271770098</v>
      </c>
      <c r="G46" s="21">
        <f t="shared" ref="G46:G51" si="4">(F46-E46)/E46</f>
        <v>-4.2235670555634527E-2</v>
      </c>
      <c r="H46" s="169">
        <v>332156.875</v>
      </c>
      <c r="I46" s="21">
        <f t="shared" ref="I46:I51" si="5">(F46-H46)/H46</f>
        <v>1.0733940632750117E-2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318598.36111111112</v>
      </c>
      <c r="F47" s="47">
        <v>315219.9977703456</v>
      </c>
      <c r="G47" s="21">
        <f t="shared" si="4"/>
        <v>-1.0603831510568647E-2</v>
      </c>
      <c r="H47" s="172">
        <v>315219.9977703456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1021389.4642857143</v>
      </c>
      <c r="F48" s="47">
        <v>987962.76198439242</v>
      </c>
      <c r="G48" s="21">
        <f t="shared" si="4"/>
        <v>-3.2726695810102284E-2</v>
      </c>
      <c r="H48" s="172">
        <v>987962.76198439242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1309527.8210714285</v>
      </c>
      <c r="F49" s="47">
        <v>1287681.25</v>
      </c>
      <c r="G49" s="21">
        <f t="shared" si="4"/>
        <v>-1.6682784985472144E-2</v>
      </c>
      <c r="H49" s="172">
        <v>1287681.25</v>
      </c>
      <c r="I49" s="21">
        <f t="shared" si="5"/>
        <v>0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145942.8125</v>
      </c>
      <c r="F50" s="47">
        <v>140507.26727982162</v>
      </c>
      <c r="G50" s="21">
        <f t="shared" si="4"/>
        <v>-3.7244350215454275E-2</v>
      </c>
      <c r="H50" s="172">
        <v>140507.26727982162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1899000</v>
      </c>
      <c r="F51" s="50">
        <v>1751962.5</v>
      </c>
      <c r="G51" s="31">
        <f t="shared" si="4"/>
        <v>-7.7428909952606637E-2</v>
      </c>
      <c r="H51" s="175">
        <v>1748158.75</v>
      </c>
      <c r="I51" s="31">
        <f t="shared" si="5"/>
        <v>2.1758607449123258E-3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163085.85</v>
      </c>
      <c r="F53" s="66">
        <v>143793.34076551467</v>
      </c>
      <c r="G53" s="22">
        <f t="shared" ref="G53:G61" si="6">(F53-E53)/E53</f>
        <v>-0.11829664703887757</v>
      </c>
      <c r="H53" s="132">
        <v>143796.66666666666</v>
      </c>
      <c r="I53" s="22">
        <f t="shared" ref="I53:I61" si="7">(F53-H53)/H53</f>
        <v>-2.3129195057725023E-5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166314</v>
      </c>
      <c r="F54" s="70">
        <v>193617.33556298772</v>
      </c>
      <c r="G54" s="21">
        <f t="shared" si="6"/>
        <v>0.16416739157850643</v>
      </c>
      <c r="H54" s="183">
        <v>165873.33333333334</v>
      </c>
      <c r="I54" s="21">
        <f t="shared" si="7"/>
        <v>0.16726017179567365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142703.91666666666</v>
      </c>
      <c r="F55" s="70">
        <v>128880</v>
      </c>
      <c r="G55" s="21">
        <f t="shared" si="6"/>
        <v>-9.6871319229149808E-2</v>
      </c>
      <c r="H55" s="183">
        <v>128581.66666666667</v>
      </c>
      <c r="I55" s="21">
        <f t="shared" si="7"/>
        <v>2.3201856148491501E-3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191824.79166666666</v>
      </c>
      <c r="F56" s="70">
        <v>208087.5</v>
      </c>
      <c r="G56" s="21">
        <f t="shared" si="6"/>
        <v>8.4778970392904177E-2</v>
      </c>
      <c r="H56" s="183">
        <v>208087.5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97909.041666666672</v>
      </c>
      <c r="F57" s="98">
        <v>102139.87945930881</v>
      </c>
      <c r="G57" s="21">
        <f t="shared" si="6"/>
        <v>4.3211921193612654E-2</v>
      </c>
      <c r="H57" s="188">
        <v>102253.75</v>
      </c>
      <c r="I57" s="21">
        <f t="shared" si="7"/>
        <v>-1.1136074783681812E-3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107213.65</v>
      </c>
      <c r="F58" s="50">
        <v>126195</v>
      </c>
      <c r="G58" s="29">
        <f t="shared" si="6"/>
        <v>0.17704228892496437</v>
      </c>
      <c r="H58" s="175">
        <v>92566.575887880244</v>
      </c>
      <c r="I58" s="29">
        <f t="shared" si="7"/>
        <v>0.36328905751954826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225649.64285714287</v>
      </c>
      <c r="F59" s="68">
        <v>154437.22222222222</v>
      </c>
      <c r="G59" s="21">
        <f t="shared" si="6"/>
        <v>-0.31558844823878013</v>
      </c>
      <c r="H59" s="182">
        <v>154337.77777777778</v>
      </c>
      <c r="I59" s="21">
        <f t="shared" si="7"/>
        <v>6.4432989690717452E-4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216664.39285714287</v>
      </c>
      <c r="F60" s="70">
        <v>160743.99554069119</v>
      </c>
      <c r="G60" s="21">
        <f t="shared" si="6"/>
        <v>-0.25809685005935729</v>
      </c>
      <c r="H60" s="183">
        <v>159399.5</v>
      </c>
      <c r="I60" s="21">
        <f t="shared" si="7"/>
        <v>8.4347538147308519E-3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1071703.25</v>
      </c>
      <c r="F61" s="73">
        <v>976146.66666666663</v>
      </c>
      <c r="G61" s="29">
        <f t="shared" si="6"/>
        <v>-8.9163285950036419E-2</v>
      </c>
      <c r="H61" s="184">
        <v>976146.66666666663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457956.25</v>
      </c>
      <c r="F63" s="54">
        <v>412202.21107395017</v>
      </c>
      <c r="G63" s="21">
        <f t="shared" ref="G63:G68" si="8">(F63-E63)/E63</f>
        <v>-9.9909192037557812E-2</v>
      </c>
      <c r="H63" s="177">
        <v>410705.55555555556</v>
      </c>
      <c r="I63" s="21">
        <f t="shared" ref="I63:I74" si="9">(F63-H63)/H63</f>
        <v>3.6441082867021343E-3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2368019.25</v>
      </c>
      <c r="F64" s="46">
        <v>2887866.6666666665</v>
      </c>
      <c r="G64" s="21">
        <f t="shared" si="8"/>
        <v>0.21952837447021029</v>
      </c>
      <c r="H64" s="171">
        <v>2887866.6666666665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886244.75</v>
      </c>
      <c r="F65" s="46">
        <v>882358.125</v>
      </c>
      <c r="G65" s="21">
        <f t="shared" si="8"/>
        <v>-4.3854984754493611E-3</v>
      </c>
      <c r="H65" s="171">
        <v>901824.375</v>
      </c>
      <c r="I65" s="21">
        <f t="shared" si="9"/>
        <v>-2.1585411239300335E-2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582347.69999999995</v>
      </c>
      <c r="F66" s="46">
        <v>593896.42857142852</v>
      </c>
      <c r="G66" s="21">
        <f t="shared" si="8"/>
        <v>1.9831328554107054E-2</v>
      </c>
      <c r="H66" s="171">
        <v>597263.33333333337</v>
      </c>
      <c r="I66" s="21">
        <f t="shared" si="9"/>
        <v>-5.6372199229343571E-3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292714.75</v>
      </c>
      <c r="F67" s="46">
        <v>295350</v>
      </c>
      <c r="G67" s="21">
        <f t="shared" si="8"/>
        <v>9.0027919672650593E-3</v>
      </c>
      <c r="H67" s="171">
        <v>295685.625</v>
      </c>
      <c r="I67" s="21">
        <f t="shared" si="9"/>
        <v>-1.1350737797956867E-3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212496.39285714287</v>
      </c>
      <c r="F68" s="58">
        <v>220669.99380651553</v>
      </c>
      <c r="G68" s="31">
        <f t="shared" si="8"/>
        <v>3.8464657397114549E-2</v>
      </c>
      <c r="H68" s="180">
        <v>214302.77777777778</v>
      </c>
      <c r="I68" s="31">
        <f t="shared" si="9"/>
        <v>2.9711308900252621E-2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273368.06696428568</v>
      </c>
      <c r="F70" s="43">
        <v>302506.67409884802</v>
      </c>
      <c r="G70" s="21">
        <f>(F70-E70)/E70</f>
        <v>0.10659111526134896</v>
      </c>
      <c r="H70" s="169">
        <v>306090</v>
      </c>
      <c r="I70" s="21">
        <f t="shared" si="9"/>
        <v>-1.1706772194949146E-2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211153.25</v>
      </c>
      <c r="F71" s="47">
        <v>209609</v>
      </c>
      <c r="G71" s="21">
        <f>(F71-E71)/E71</f>
        <v>-7.3134086261992179E-3</v>
      </c>
      <c r="H71" s="172">
        <v>207192.5</v>
      </c>
      <c r="I71" s="21">
        <f t="shared" si="9"/>
        <v>1.1663066954643628E-2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84149.21875</v>
      </c>
      <c r="F72" s="47">
        <v>97555</v>
      </c>
      <c r="G72" s="21">
        <f>(F72-E72)/E72</f>
        <v>0.15930963411350743</v>
      </c>
      <c r="H72" s="172">
        <v>91922.871476349741</v>
      </c>
      <c r="I72" s="21">
        <f t="shared" si="9"/>
        <v>6.127015434999019E-2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149158.875</v>
      </c>
      <c r="F73" s="47">
        <v>136330.01858045335</v>
      </c>
      <c r="G73" s="21">
        <f>(F73-E73)/E73</f>
        <v>-8.6007999319830261E-2</v>
      </c>
      <c r="H73" s="172">
        <v>130128.01114827201</v>
      </c>
      <c r="I73" s="21">
        <f t="shared" si="9"/>
        <v>4.7660817816654245E-2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120659.07986111111</v>
      </c>
      <c r="F74" s="50">
        <v>126296.6617118791</v>
      </c>
      <c r="G74" s="21">
        <f>(F74-E74)/E74</f>
        <v>4.6723229260966781E-2</v>
      </c>
      <c r="H74" s="175">
        <v>122169.49554069119</v>
      </c>
      <c r="I74" s="21">
        <f t="shared" si="9"/>
        <v>3.378229690580388E-2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75307.166666666672</v>
      </c>
      <c r="F76" s="43">
        <v>71152.5</v>
      </c>
      <c r="G76" s="22">
        <f t="shared" ref="G76:G82" si="10">(F76-E76)/E76</f>
        <v>-5.5169605371777425E-2</v>
      </c>
      <c r="H76" s="169">
        <v>70960.71428571429</v>
      </c>
      <c r="I76" s="22">
        <f t="shared" ref="I76:I82" si="11">(F76-H76)/H76</f>
        <v>2.7027027027026439E-3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100143.86666666665</v>
      </c>
      <c r="F77" s="32">
        <v>109040.83333333333</v>
      </c>
      <c r="G77" s="21">
        <f t="shared" si="10"/>
        <v>8.8841852854360276E-2</v>
      </c>
      <c r="H77" s="163">
        <v>103372.5</v>
      </c>
      <c r="I77" s="21">
        <f t="shared" si="11"/>
        <v>5.4834054834054784E-2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44134.5</v>
      </c>
      <c r="F78" s="47">
        <v>53142.495819397991</v>
      </c>
      <c r="G78" s="21">
        <f t="shared" si="10"/>
        <v>0.20410327112345197</v>
      </c>
      <c r="H78" s="172">
        <v>49970.833333333336</v>
      </c>
      <c r="I78" s="21">
        <f t="shared" si="11"/>
        <v>6.3470274047821004E-2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100035.69444444444</v>
      </c>
      <c r="F79" s="47">
        <v>93972.228415706675</v>
      </c>
      <c r="G79" s="21">
        <f t="shared" si="10"/>
        <v>-6.0613024804912548E-2</v>
      </c>
      <c r="H79" s="172">
        <v>93971.881967670008</v>
      </c>
      <c r="I79" s="21">
        <f t="shared" si="11"/>
        <v>3.6867202126122878E-6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138991.64642857143</v>
      </c>
      <c r="F80" s="61">
        <v>131745.99554069119</v>
      </c>
      <c r="G80" s="21">
        <f t="shared" si="10"/>
        <v>-5.2130117701741314E-2</v>
      </c>
      <c r="H80" s="181">
        <v>131207</v>
      </c>
      <c r="I80" s="21">
        <f t="shared" si="11"/>
        <v>4.1079785429983945E-3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742946.33333333337</v>
      </c>
      <c r="F81" s="61">
        <v>559373.75278706802</v>
      </c>
      <c r="G81" s="21">
        <f t="shared" si="10"/>
        <v>-0.24708726903952957</v>
      </c>
      <c r="H81" s="181">
        <v>577275</v>
      </c>
      <c r="I81" s="21">
        <f t="shared" si="11"/>
        <v>-3.1009912455817381E-2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172300.93402777778</v>
      </c>
      <c r="F82" s="50">
        <v>198242.5</v>
      </c>
      <c r="G82" s="23">
        <f t="shared" si="10"/>
        <v>0.15055963636296948</v>
      </c>
      <c r="H82" s="175">
        <v>198242.5</v>
      </c>
      <c r="I82" s="23">
        <f t="shared" si="11"/>
        <v>0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225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3" t="s">
        <v>208</v>
      </c>
      <c r="E11" s="233"/>
      <c r="F11" s="197" t="s">
        <v>223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0" t="s">
        <v>3</v>
      </c>
      <c r="B13" s="216"/>
      <c r="C13" s="214" t="s">
        <v>0</v>
      </c>
      <c r="D13" s="212" t="s">
        <v>23</v>
      </c>
      <c r="E13" s="212" t="s">
        <v>218</v>
      </c>
      <c r="F13" s="229" t="s">
        <v>230</v>
      </c>
      <c r="G13" s="212" t="s">
        <v>197</v>
      </c>
      <c r="H13" s="229" t="s">
        <v>221</v>
      </c>
      <c r="I13" s="212" t="s">
        <v>187</v>
      </c>
    </row>
    <row r="14" spans="1:9" s="125" customFormat="1" ht="33.75" customHeight="1" thickBot="1">
      <c r="A14" s="211"/>
      <c r="B14" s="217"/>
      <c r="C14" s="215"/>
      <c r="D14" s="213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9</v>
      </c>
      <c r="C16" s="150" t="s">
        <v>88</v>
      </c>
      <c r="D16" s="147" t="s">
        <v>161</v>
      </c>
      <c r="E16" s="168">
        <v>44208.441666666666</v>
      </c>
      <c r="F16" s="168">
        <v>82624.899999999994</v>
      </c>
      <c r="G16" s="156">
        <f>(F16-E16)/E16</f>
        <v>0.86898467543811853</v>
      </c>
      <c r="H16" s="168">
        <v>91858.200000000012</v>
      </c>
      <c r="I16" s="156">
        <f>(F16-H16)/H16</f>
        <v>-0.10051688363151048</v>
      </c>
    </row>
    <row r="17" spans="1:9" ht="16.5">
      <c r="A17" s="129"/>
      <c r="B17" s="164" t="s">
        <v>4</v>
      </c>
      <c r="C17" s="151" t="s">
        <v>84</v>
      </c>
      <c r="D17" s="147" t="s">
        <v>161</v>
      </c>
      <c r="E17" s="171">
        <v>56593.401388888888</v>
      </c>
      <c r="F17" s="171">
        <v>62524.9</v>
      </c>
      <c r="G17" s="156">
        <f>(F17-E17)/E17</f>
        <v>0.10480901422326699</v>
      </c>
      <c r="H17" s="171">
        <v>68441.5</v>
      </c>
      <c r="I17" s="156">
        <f>(F17-H17)/H17</f>
        <v>-8.6447550097528525E-2</v>
      </c>
    </row>
    <row r="18" spans="1:9" ht="16.5">
      <c r="A18" s="129"/>
      <c r="B18" s="164" t="s">
        <v>8</v>
      </c>
      <c r="C18" s="151" t="s">
        <v>89</v>
      </c>
      <c r="D18" s="147" t="s">
        <v>161</v>
      </c>
      <c r="E18" s="171">
        <v>173841.73095238095</v>
      </c>
      <c r="F18" s="171">
        <v>145718.625</v>
      </c>
      <c r="G18" s="156">
        <f>(F18-E18)/E18</f>
        <v>-0.16177419425307313</v>
      </c>
      <c r="H18" s="171">
        <v>158176.92499999999</v>
      </c>
      <c r="I18" s="156">
        <f>(F18-H18)/H18</f>
        <v>-7.8761804226501364E-2</v>
      </c>
    </row>
    <row r="19" spans="1:9" ht="16.5">
      <c r="A19" s="129"/>
      <c r="B19" s="164" t="s">
        <v>5</v>
      </c>
      <c r="C19" s="151" t="s">
        <v>85</v>
      </c>
      <c r="D19" s="147" t="s">
        <v>161</v>
      </c>
      <c r="E19" s="171">
        <v>57382.525000000001</v>
      </c>
      <c r="F19" s="171">
        <v>80083.222222222219</v>
      </c>
      <c r="G19" s="156">
        <f>(F19-E19)/E19</f>
        <v>0.39560296836401354</v>
      </c>
      <c r="H19" s="171">
        <v>84222.111111111109</v>
      </c>
      <c r="I19" s="156">
        <f>(F19-H19)/H19</f>
        <v>-4.9142545042935436E-2</v>
      </c>
    </row>
    <row r="20" spans="1:9" ht="16.5">
      <c r="A20" s="129"/>
      <c r="B20" s="164" t="s">
        <v>17</v>
      </c>
      <c r="C20" s="151" t="s">
        <v>97</v>
      </c>
      <c r="D20" s="147" t="s">
        <v>161</v>
      </c>
      <c r="E20" s="171">
        <v>66025.643055555556</v>
      </c>
      <c r="F20" s="171">
        <v>56555.411111111112</v>
      </c>
      <c r="G20" s="156">
        <f>(F20-E20)/E20</f>
        <v>-0.14343263474883483</v>
      </c>
      <c r="H20" s="171">
        <v>57972.044444444444</v>
      </c>
      <c r="I20" s="156">
        <f>(F20-H20)/H20</f>
        <v>-2.4436490845012621E-2</v>
      </c>
    </row>
    <row r="21" spans="1:9" ht="16.5">
      <c r="A21" s="129"/>
      <c r="B21" s="164" t="s">
        <v>11</v>
      </c>
      <c r="C21" s="151" t="s">
        <v>91</v>
      </c>
      <c r="D21" s="147" t="s">
        <v>81</v>
      </c>
      <c r="E21" s="171">
        <v>14040.588888888891</v>
      </c>
      <c r="F21" s="171">
        <v>20241.5</v>
      </c>
      <c r="G21" s="156">
        <f>(F21-E21)/E21</f>
        <v>0.44164181147830905</v>
      </c>
      <c r="H21" s="171">
        <v>20508.199999999997</v>
      </c>
      <c r="I21" s="156">
        <f>(F21-H21)/H21</f>
        <v>-1.3004554275850495E-2</v>
      </c>
    </row>
    <row r="22" spans="1:9" ht="16.5">
      <c r="A22" s="129"/>
      <c r="B22" s="164" t="s">
        <v>13</v>
      </c>
      <c r="C22" s="151" t="s">
        <v>93</v>
      </c>
      <c r="D22" s="147" t="s">
        <v>81</v>
      </c>
      <c r="E22" s="171">
        <v>15667.0625</v>
      </c>
      <c r="F22" s="171">
        <v>29722.044444444444</v>
      </c>
      <c r="G22" s="156">
        <f>(F22-E22)/E22</f>
        <v>0.89710384090472883</v>
      </c>
      <c r="H22" s="171">
        <v>29943.711111111108</v>
      </c>
      <c r="I22" s="156">
        <f>(F22-H22)/H22</f>
        <v>-7.402778695136795E-3</v>
      </c>
    </row>
    <row r="23" spans="1:9" ht="16.5">
      <c r="A23" s="129"/>
      <c r="B23" s="164" t="s">
        <v>10</v>
      </c>
      <c r="C23" s="151" t="s">
        <v>90</v>
      </c>
      <c r="D23" s="149" t="s">
        <v>161</v>
      </c>
      <c r="E23" s="171">
        <v>86291.383333333331</v>
      </c>
      <c r="F23" s="171">
        <v>77008.2</v>
      </c>
      <c r="G23" s="156">
        <f>(F23-E23)/E23</f>
        <v>-0.10757949374242273</v>
      </c>
      <c r="H23" s="171">
        <v>77408.2</v>
      </c>
      <c r="I23" s="156">
        <f>(F23-H23)/H23</f>
        <v>-5.167411204497715E-3</v>
      </c>
    </row>
    <row r="24" spans="1:9" ht="16.5">
      <c r="A24" s="129"/>
      <c r="B24" s="164" t="s">
        <v>15</v>
      </c>
      <c r="C24" s="151" t="s">
        <v>95</v>
      </c>
      <c r="D24" s="149" t="s">
        <v>82</v>
      </c>
      <c r="E24" s="171">
        <v>33438.575694444444</v>
      </c>
      <c r="F24" s="171">
        <v>60191.5</v>
      </c>
      <c r="G24" s="156">
        <f>(F24-E24)/E24</f>
        <v>0.80006171764069323</v>
      </c>
      <c r="H24" s="171">
        <v>58666</v>
      </c>
      <c r="I24" s="156">
        <f>(F24-H24)/H24</f>
        <v>2.6003136399277264E-2</v>
      </c>
    </row>
    <row r="25" spans="1:9" ht="16.5">
      <c r="A25" s="129"/>
      <c r="B25" s="164" t="s">
        <v>12</v>
      </c>
      <c r="C25" s="151" t="s">
        <v>92</v>
      </c>
      <c r="D25" s="149" t="s">
        <v>81</v>
      </c>
      <c r="E25" s="171">
        <v>15352.731250000001</v>
      </c>
      <c r="F25" s="171">
        <v>26805.411111111109</v>
      </c>
      <c r="G25" s="156">
        <f>(F25-E25)/E25</f>
        <v>0.74597019088125494</v>
      </c>
      <c r="H25" s="171">
        <v>25833.155555555553</v>
      </c>
      <c r="I25" s="156">
        <f>(F25-H25)/H25</f>
        <v>3.7635957924871739E-2</v>
      </c>
    </row>
    <row r="26" spans="1:9" ht="16.5">
      <c r="A26" s="129"/>
      <c r="B26" s="164" t="s">
        <v>6</v>
      </c>
      <c r="C26" s="151" t="s">
        <v>86</v>
      </c>
      <c r="D26" s="149" t="s">
        <v>161</v>
      </c>
      <c r="E26" s="171">
        <v>50196.522222222222</v>
      </c>
      <c r="F26" s="171">
        <v>74674.899999999994</v>
      </c>
      <c r="G26" s="156">
        <f>(F26-E26)/E26</f>
        <v>0.48765087089920117</v>
      </c>
      <c r="H26" s="171">
        <v>71407.7</v>
      </c>
      <c r="I26" s="156">
        <f>(F26-H26)/H26</f>
        <v>4.5754169368289375E-2</v>
      </c>
    </row>
    <row r="27" spans="1:9" ht="16.5">
      <c r="A27" s="129"/>
      <c r="B27" s="164" t="s">
        <v>7</v>
      </c>
      <c r="C27" s="151" t="s">
        <v>87</v>
      </c>
      <c r="D27" s="149" t="s">
        <v>161</v>
      </c>
      <c r="E27" s="171">
        <v>17351.955555555556</v>
      </c>
      <c r="F27" s="171">
        <v>34458.199999999997</v>
      </c>
      <c r="G27" s="156">
        <f>(F27-E27)/E27</f>
        <v>0.98583957235687791</v>
      </c>
      <c r="H27" s="171">
        <v>32811</v>
      </c>
      <c r="I27" s="156">
        <f>(F27-H27)/H27</f>
        <v>5.0202675931852035E-2</v>
      </c>
    </row>
    <row r="28" spans="1:9" ht="16.5">
      <c r="A28" s="129"/>
      <c r="B28" s="164" t="s">
        <v>14</v>
      </c>
      <c r="C28" s="151" t="s">
        <v>94</v>
      </c>
      <c r="D28" s="149" t="s">
        <v>81</v>
      </c>
      <c r="E28" s="171">
        <v>15363.146527777777</v>
      </c>
      <c r="F28" s="171">
        <v>28208.2</v>
      </c>
      <c r="G28" s="156">
        <f>(F28-E28)/E28</f>
        <v>0.83609522626093269</v>
      </c>
      <c r="H28" s="171">
        <v>26514</v>
      </c>
      <c r="I28" s="156">
        <f>(F28-H28)/H28</f>
        <v>6.3898317869804655E-2</v>
      </c>
    </row>
    <row r="29" spans="1:9" ht="17.25" thickBot="1">
      <c r="A29" s="38"/>
      <c r="B29" s="164" t="s">
        <v>18</v>
      </c>
      <c r="C29" s="151" t="s">
        <v>98</v>
      </c>
      <c r="D29" s="149" t="s">
        <v>83</v>
      </c>
      <c r="E29" s="171">
        <v>59574.95</v>
      </c>
      <c r="F29" s="171">
        <v>113254.13333333333</v>
      </c>
      <c r="G29" s="156">
        <f>(F29-E29)/E29</f>
        <v>0.90103614578498747</v>
      </c>
      <c r="H29" s="171">
        <v>105158.3</v>
      </c>
      <c r="I29" s="156">
        <f>(F29-H29)/H29</f>
        <v>7.6987107373676908E-2</v>
      </c>
    </row>
    <row r="30" spans="1:9" ht="16.5">
      <c r="A30" s="129"/>
      <c r="B30" s="164" t="s">
        <v>16</v>
      </c>
      <c r="C30" s="151" t="s">
        <v>96</v>
      </c>
      <c r="D30" s="149" t="s">
        <v>81</v>
      </c>
      <c r="E30" s="171">
        <v>15644.625</v>
      </c>
      <c r="F30" s="171">
        <v>28166.522222222222</v>
      </c>
      <c r="G30" s="156">
        <f>(F30-E30)/E30</f>
        <v>0.80039612468961208</v>
      </c>
      <c r="H30" s="171">
        <v>25999.855555555554</v>
      </c>
      <c r="I30" s="156">
        <f>(F30-H30)/H30</f>
        <v>8.3333796298868376E-2</v>
      </c>
    </row>
    <row r="31" spans="1:9" ht="17.25" thickBot="1">
      <c r="A31" s="38"/>
      <c r="B31" s="165" t="s">
        <v>19</v>
      </c>
      <c r="C31" s="152" t="s">
        <v>99</v>
      </c>
      <c r="D31" s="148" t="s">
        <v>161</v>
      </c>
      <c r="E31" s="174">
        <v>34760.272222222222</v>
      </c>
      <c r="F31" s="174">
        <v>61974.9</v>
      </c>
      <c r="G31" s="158">
        <f>(F31-E31)/E31</f>
        <v>0.78292332130757836</v>
      </c>
      <c r="H31" s="174">
        <v>55499.4</v>
      </c>
      <c r="I31" s="158">
        <f>(F31-H31)/H31</f>
        <v>0.11667693704796808</v>
      </c>
    </row>
    <row r="32" spans="1:9" ht="15.75" customHeight="1" thickBot="1">
      <c r="A32" s="222" t="s">
        <v>188</v>
      </c>
      <c r="B32" s="223"/>
      <c r="C32" s="223"/>
      <c r="D32" s="224"/>
      <c r="E32" s="99">
        <f>SUM(E16:E31)</f>
        <v>755733.55525793636</v>
      </c>
      <c r="F32" s="100">
        <f>SUM(F16:F31)</f>
        <v>982212.56944444415</v>
      </c>
      <c r="G32" s="101">
        <f t="shared" ref="G32" si="0">(F32-E32)/E32</f>
        <v>0.2996810352151284</v>
      </c>
      <c r="H32" s="100">
        <f>SUM(H16:H31)</f>
        <v>990420.30277777789</v>
      </c>
      <c r="I32" s="104">
        <f t="shared" ref="I32" si="1">(F32-H32)/H32</f>
        <v>-8.2871214476459756E-3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29</v>
      </c>
      <c r="C34" s="153" t="s">
        <v>103</v>
      </c>
      <c r="D34" s="155" t="s">
        <v>161</v>
      </c>
      <c r="E34" s="177">
        <v>51218.75</v>
      </c>
      <c r="F34" s="177">
        <v>69500</v>
      </c>
      <c r="G34" s="156">
        <f>(F34-E34)/E34</f>
        <v>0.3569249542403905</v>
      </c>
      <c r="H34" s="177">
        <v>88666.633333333331</v>
      </c>
      <c r="I34" s="156">
        <f>(F34-H34)/H34</f>
        <v>-0.21616511885906722</v>
      </c>
    </row>
    <row r="35" spans="1:9" ht="16.5">
      <c r="A35" s="37"/>
      <c r="B35" s="164" t="s">
        <v>26</v>
      </c>
      <c r="C35" s="151" t="s">
        <v>100</v>
      </c>
      <c r="D35" s="147" t="s">
        <v>161</v>
      </c>
      <c r="E35" s="171">
        <v>126059.41547619048</v>
      </c>
      <c r="F35" s="171">
        <v>154366</v>
      </c>
      <c r="G35" s="156">
        <f>(F35-E35)/E35</f>
        <v>0.22454954607619879</v>
      </c>
      <c r="H35" s="171">
        <v>154874.9</v>
      </c>
      <c r="I35" s="156">
        <f>(F35-H35)/H35</f>
        <v>-3.2858778278468249E-3</v>
      </c>
    </row>
    <row r="36" spans="1:9" ht="16.5">
      <c r="A36" s="37"/>
      <c r="B36" s="166" t="s">
        <v>27</v>
      </c>
      <c r="C36" s="151" t="s">
        <v>101</v>
      </c>
      <c r="D36" s="147" t="s">
        <v>161</v>
      </c>
      <c r="E36" s="171">
        <v>125092.18809523809</v>
      </c>
      <c r="F36" s="171">
        <v>153058.20000000001</v>
      </c>
      <c r="G36" s="156">
        <f>(F36-E36)/E36</f>
        <v>0.22356321630148629</v>
      </c>
      <c r="H36" s="171">
        <v>151499.4</v>
      </c>
      <c r="I36" s="156">
        <f>(F36-H36)/H36</f>
        <v>1.0289149659998768E-2</v>
      </c>
    </row>
    <row r="37" spans="1:9" ht="16.5">
      <c r="A37" s="37"/>
      <c r="B37" s="164" t="s">
        <v>30</v>
      </c>
      <c r="C37" s="151" t="s">
        <v>104</v>
      </c>
      <c r="D37" s="147" t="s">
        <v>161</v>
      </c>
      <c r="E37" s="171">
        <v>31060.983333333337</v>
      </c>
      <c r="F37" s="171">
        <v>57041.5</v>
      </c>
      <c r="G37" s="156">
        <f>(F37-E37)/E37</f>
        <v>0.83643574280487987</v>
      </c>
      <c r="H37" s="171">
        <v>55458.2</v>
      </c>
      <c r="I37" s="156">
        <f>(F37-H37)/H37</f>
        <v>2.854943002116915E-2</v>
      </c>
    </row>
    <row r="38" spans="1:9" ht="17.25" thickBot="1">
      <c r="A38" s="38"/>
      <c r="B38" s="166" t="s">
        <v>28</v>
      </c>
      <c r="C38" s="151" t="s">
        <v>102</v>
      </c>
      <c r="D38" s="159" t="s">
        <v>161</v>
      </c>
      <c r="E38" s="174">
        <v>56701.735714285707</v>
      </c>
      <c r="F38" s="174">
        <v>60608.3</v>
      </c>
      <c r="G38" s="158">
        <f>(F38-E38)/E38</f>
        <v>6.8896731934258187E-2</v>
      </c>
      <c r="H38" s="174">
        <v>50941.5</v>
      </c>
      <c r="I38" s="158">
        <f>(F38-H38)/H38</f>
        <v>0.18976276709559009</v>
      </c>
    </row>
    <row r="39" spans="1:9" ht="15.75" customHeight="1" thickBot="1">
      <c r="A39" s="222" t="s">
        <v>189</v>
      </c>
      <c r="B39" s="223"/>
      <c r="C39" s="223"/>
      <c r="D39" s="224"/>
      <c r="E39" s="83">
        <f>SUM(E34:E38)</f>
        <v>390133.0726190476</v>
      </c>
      <c r="F39" s="102">
        <f>SUM(F34:F38)</f>
        <v>494574</v>
      </c>
      <c r="G39" s="103">
        <f t="shared" ref="G39" si="2">(F39-E39)/E39</f>
        <v>0.26770590526924032</v>
      </c>
      <c r="H39" s="102">
        <f>SUM(H34:H38)</f>
        <v>501440.63333333336</v>
      </c>
      <c r="I39" s="104">
        <f t="shared" ref="I39" si="3">(F39-H39)/H39</f>
        <v>-1.3693811145074787E-2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34</v>
      </c>
      <c r="C41" s="151" t="s">
        <v>154</v>
      </c>
      <c r="D41" s="155" t="s">
        <v>161</v>
      </c>
      <c r="E41" s="171">
        <v>281929.65625</v>
      </c>
      <c r="F41" s="171">
        <v>290875</v>
      </c>
      <c r="G41" s="156">
        <f>(F41-E41)/E41</f>
        <v>3.1728991795271624E-2</v>
      </c>
      <c r="H41" s="171">
        <v>315636.66666666669</v>
      </c>
      <c r="I41" s="156">
        <f>(F41-H41)/H41</f>
        <v>-7.8449905482041643E-2</v>
      </c>
    </row>
    <row r="42" spans="1:9" ht="16.5">
      <c r="A42" s="37"/>
      <c r="B42" s="164" t="s">
        <v>36</v>
      </c>
      <c r="C42" s="151" t="s">
        <v>153</v>
      </c>
      <c r="D42" s="147" t="s">
        <v>161</v>
      </c>
      <c r="E42" s="171">
        <v>605763.29166666663</v>
      </c>
      <c r="F42" s="171">
        <v>852935</v>
      </c>
      <c r="G42" s="156">
        <f>(F42-E42)/E42</f>
        <v>0.40803348722778754</v>
      </c>
      <c r="H42" s="171">
        <v>870835</v>
      </c>
      <c r="I42" s="156">
        <f>(F42-H42)/H42</f>
        <v>-2.0554984583761562E-2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602902.875</v>
      </c>
      <c r="F43" s="179">
        <v>596965</v>
      </c>
      <c r="G43" s="156">
        <f>(F43-E43)/E43</f>
        <v>-9.8488085663880776E-3</v>
      </c>
      <c r="H43" s="179">
        <v>606810</v>
      </c>
      <c r="I43" s="156">
        <f>(F43-H43)/H43</f>
        <v>-1.6224188790560472E-2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1553642.3</v>
      </c>
      <c r="F44" s="172">
        <v>1880347.5833333335</v>
      </c>
      <c r="G44" s="156">
        <f>(F44-E44)/E44</f>
        <v>0.21028346314549587</v>
      </c>
      <c r="H44" s="172">
        <v>1883292.9166666665</v>
      </c>
      <c r="I44" s="156">
        <f>(F44-H44)/H44</f>
        <v>-1.5639273674676771E-3</v>
      </c>
    </row>
    <row r="45" spans="1:9" ht="16.5">
      <c r="A45" s="37"/>
      <c r="B45" s="164" t="s">
        <v>35</v>
      </c>
      <c r="C45" s="151" t="s">
        <v>152</v>
      </c>
      <c r="D45" s="147" t="s">
        <v>161</v>
      </c>
      <c r="E45" s="172">
        <v>271515.625</v>
      </c>
      <c r="F45" s="172">
        <v>196900.00000000003</v>
      </c>
      <c r="G45" s="156">
        <f>(F45-E45)/E45</f>
        <v>-0.27481153248546919</v>
      </c>
      <c r="H45" s="172">
        <v>196900.00000000003</v>
      </c>
      <c r="I45" s="156">
        <f>(F45-H45)/H45</f>
        <v>0</v>
      </c>
    </row>
    <row r="46" spans="1:9" ht="16.5" customHeight="1" thickBot="1">
      <c r="A46" s="38"/>
      <c r="B46" s="164" t="s">
        <v>32</v>
      </c>
      <c r="C46" s="151" t="s">
        <v>106</v>
      </c>
      <c r="D46" s="147" t="s">
        <v>161</v>
      </c>
      <c r="E46" s="175">
        <v>929958.67500000005</v>
      </c>
      <c r="F46" s="175">
        <v>1002895.7225938314</v>
      </c>
      <c r="G46" s="162">
        <f>(F46-E46)/E46</f>
        <v>7.8430417990166409E-2</v>
      </c>
      <c r="H46" s="175">
        <v>1002273.8888888889</v>
      </c>
      <c r="I46" s="162">
        <f>(F46-H46)/H46</f>
        <v>6.2042293213070425E-4</v>
      </c>
    </row>
    <row r="47" spans="1:9" ht="15.75" customHeight="1" thickBot="1">
      <c r="A47" s="222" t="s">
        <v>190</v>
      </c>
      <c r="B47" s="223"/>
      <c r="C47" s="223"/>
      <c r="D47" s="224"/>
      <c r="E47" s="83">
        <f>SUM(E41:E46)</f>
        <v>4245712.4229166666</v>
      </c>
      <c r="F47" s="83">
        <f>SUM(F41:F46)</f>
        <v>4820918.3059271649</v>
      </c>
      <c r="G47" s="103">
        <f t="shared" ref="G47" si="4">(F47-E47)/E47</f>
        <v>0.13547923780842192</v>
      </c>
      <c r="H47" s="102">
        <f>SUM(H41:H46)</f>
        <v>4875748.472222222</v>
      </c>
      <c r="I47" s="104">
        <f t="shared" ref="I47" si="5">(F47-H47)/H47</f>
        <v>-1.124548704828229E-2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46</v>
      </c>
      <c r="C49" s="151" t="s">
        <v>111</v>
      </c>
      <c r="D49" s="155" t="s">
        <v>110</v>
      </c>
      <c r="E49" s="169">
        <v>318598.36111111112</v>
      </c>
      <c r="F49" s="169">
        <v>315219.9977703456</v>
      </c>
      <c r="G49" s="156">
        <f>(F49-E49)/E49</f>
        <v>-1.0603831510568647E-2</v>
      </c>
      <c r="H49" s="169">
        <v>315219.9977703456</v>
      </c>
      <c r="I49" s="156">
        <f>(F49-H49)/H49</f>
        <v>0</v>
      </c>
    </row>
    <row r="50" spans="1:9" ht="16.5">
      <c r="A50" s="37"/>
      <c r="B50" s="164" t="s">
        <v>47</v>
      </c>
      <c r="C50" s="151" t="s">
        <v>113</v>
      </c>
      <c r="D50" s="149" t="s">
        <v>114</v>
      </c>
      <c r="E50" s="172">
        <v>1021389.4642857143</v>
      </c>
      <c r="F50" s="172">
        <v>987962.76198439242</v>
      </c>
      <c r="G50" s="156">
        <f>(F50-E50)/E50</f>
        <v>-3.2726695810102284E-2</v>
      </c>
      <c r="H50" s="172">
        <v>987962.76198439242</v>
      </c>
      <c r="I50" s="156">
        <f>(F50-H50)/H50</f>
        <v>0</v>
      </c>
    </row>
    <row r="51" spans="1:9" ht="16.5">
      <c r="A51" s="37"/>
      <c r="B51" s="164" t="s">
        <v>48</v>
      </c>
      <c r="C51" s="151" t="s">
        <v>157</v>
      </c>
      <c r="D51" s="147" t="s">
        <v>114</v>
      </c>
      <c r="E51" s="172">
        <v>1309527.8210714285</v>
      </c>
      <c r="F51" s="172">
        <v>1287681.25</v>
      </c>
      <c r="G51" s="156">
        <f>(F51-E51)/E51</f>
        <v>-1.6682784985472144E-2</v>
      </c>
      <c r="H51" s="172">
        <v>1287681.25</v>
      </c>
      <c r="I51" s="156">
        <f>(F51-H51)/H51</f>
        <v>0</v>
      </c>
    </row>
    <row r="52" spans="1:9" ht="16.5">
      <c r="A52" s="37"/>
      <c r="B52" s="164" t="s">
        <v>49</v>
      </c>
      <c r="C52" s="151" t="s">
        <v>158</v>
      </c>
      <c r="D52" s="147" t="s">
        <v>199</v>
      </c>
      <c r="E52" s="172">
        <v>145942.8125</v>
      </c>
      <c r="F52" s="172">
        <v>140507.26727982162</v>
      </c>
      <c r="G52" s="156">
        <f>(F52-E52)/E52</f>
        <v>-3.7244350215454275E-2</v>
      </c>
      <c r="H52" s="172">
        <v>140507.26727982162</v>
      </c>
      <c r="I52" s="156">
        <f>(F52-H52)/H52</f>
        <v>0</v>
      </c>
    </row>
    <row r="53" spans="1:9" ht="16.5">
      <c r="A53" s="37"/>
      <c r="B53" s="164" t="s">
        <v>50</v>
      </c>
      <c r="C53" s="151" t="s">
        <v>159</v>
      </c>
      <c r="D53" s="149" t="s">
        <v>112</v>
      </c>
      <c r="E53" s="172">
        <v>1899000</v>
      </c>
      <c r="F53" s="172">
        <v>1751962.5</v>
      </c>
      <c r="G53" s="156">
        <f>(F53-E53)/E53</f>
        <v>-7.7428909952606637E-2</v>
      </c>
      <c r="H53" s="172">
        <v>1748158.75</v>
      </c>
      <c r="I53" s="156">
        <f>(F53-H53)/H53</f>
        <v>2.1758607449123258E-3</v>
      </c>
    </row>
    <row r="54" spans="1:9" ht="16.5" customHeight="1" thickBot="1">
      <c r="A54" s="38"/>
      <c r="B54" s="164" t="s">
        <v>45</v>
      </c>
      <c r="C54" s="151" t="s">
        <v>109</v>
      </c>
      <c r="D54" s="148" t="s">
        <v>108</v>
      </c>
      <c r="E54" s="175">
        <v>350526.96875</v>
      </c>
      <c r="F54" s="175">
        <v>335722.2271770098</v>
      </c>
      <c r="G54" s="162">
        <f>(F54-E54)/E54</f>
        <v>-4.2235670555634527E-2</v>
      </c>
      <c r="H54" s="175">
        <v>332156.875</v>
      </c>
      <c r="I54" s="162">
        <f>(F54-H54)/H54</f>
        <v>1.0733940632750117E-2</v>
      </c>
    </row>
    <row r="55" spans="1:9" ht="15.75" customHeight="1" thickBot="1">
      <c r="A55" s="222" t="s">
        <v>191</v>
      </c>
      <c r="B55" s="223"/>
      <c r="C55" s="223"/>
      <c r="D55" s="224"/>
      <c r="E55" s="83">
        <f>SUM(E49:E54)</f>
        <v>5044985.4277182538</v>
      </c>
      <c r="F55" s="83">
        <f>SUM(F49:F54)</f>
        <v>4819056.0042115692</v>
      </c>
      <c r="G55" s="103">
        <f t="shared" ref="G55" si="6">(F55-E55)/E55</f>
        <v>-4.4782968502818446E-2</v>
      </c>
      <c r="H55" s="83">
        <f>SUM(H49:H54)</f>
        <v>4811686.9020345593</v>
      </c>
      <c r="I55" s="104">
        <f t="shared" ref="I55" si="7">(F55-H55)/H55</f>
        <v>1.5315007661645624E-3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42</v>
      </c>
      <c r="C57" s="154" t="s">
        <v>198</v>
      </c>
      <c r="D57" s="155" t="s">
        <v>114</v>
      </c>
      <c r="E57" s="169">
        <v>97909.041666666672</v>
      </c>
      <c r="F57" s="132">
        <v>102139.87945930881</v>
      </c>
      <c r="G57" s="157">
        <f>(F57-E57)/E57</f>
        <v>4.3211921193612654E-2</v>
      </c>
      <c r="H57" s="132">
        <v>102253.75</v>
      </c>
      <c r="I57" s="157">
        <f>(F57-H57)/H57</f>
        <v>-1.1136074783681812E-3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163085.85</v>
      </c>
      <c r="F58" s="183">
        <v>143793.34076551467</v>
      </c>
      <c r="G58" s="156">
        <f>(F58-E58)/E58</f>
        <v>-0.11829664703887757</v>
      </c>
      <c r="H58" s="183">
        <v>143796.66666666666</v>
      </c>
      <c r="I58" s="156">
        <f>(F58-H58)/H58</f>
        <v>-2.3129195057725023E-5</v>
      </c>
    </row>
    <row r="59" spans="1:9" ht="16.5">
      <c r="A59" s="109"/>
      <c r="B59" s="186" t="s">
        <v>41</v>
      </c>
      <c r="C59" s="151" t="s">
        <v>118</v>
      </c>
      <c r="D59" s="147" t="s">
        <v>114</v>
      </c>
      <c r="E59" s="172">
        <v>191824.79166666666</v>
      </c>
      <c r="F59" s="183">
        <v>208087.5</v>
      </c>
      <c r="G59" s="156">
        <f>(F59-E59)/E59</f>
        <v>8.4778970392904177E-2</v>
      </c>
      <c r="H59" s="183">
        <v>208087.5</v>
      </c>
      <c r="I59" s="156">
        <f>(F59-H59)/H59</f>
        <v>0</v>
      </c>
    </row>
    <row r="60" spans="1:9" ht="16.5">
      <c r="A60" s="109"/>
      <c r="B60" s="186" t="s">
        <v>56</v>
      </c>
      <c r="C60" s="151" t="s">
        <v>123</v>
      </c>
      <c r="D60" s="147" t="s">
        <v>120</v>
      </c>
      <c r="E60" s="172">
        <v>1071703.25</v>
      </c>
      <c r="F60" s="183">
        <v>976146.66666666663</v>
      </c>
      <c r="G60" s="156">
        <f>(F60-E60)/E60</f>
        <v>-8.9163285950036419E-2</v>
      </c>
      <c r="H60" s="183">
        <v>976146.66666666663</v>
      </c>
      <c r="I60" s="156">
        <f>(F60-H60)/H60</f>
        <v>0</v>
      </c>
    </row>
    <row r="61" spans="1:9" s="125" customFormat="1" ht="16.5">
      <c r="A61" s="137"/>
      <c r="B61" s="186" t="s">
        <v>54</v>
      </c>
      <c r="C61" s="151" t="s">
        <v>121</v>
      </c>
      <c r="D61" s="147" t="s">
        <v>120</v>
      </c>
      <c r="E61" s="172">
        <v>225649.64285714287</v>
      </c>
      <c r="F61" s="188">
        <v>154437.22222222222</v>
      </c>
      <c r="G61" s="156">
        <f>(F61-E61)/E61</f>
        <v>-0.31558844823878013</v>
      </c>
      <c r="H61" s="188">
        <v>154337.77777777778</v>
      </c>
      <c r="I61" s="156">
        <f>(F61-H61)/H61</f>
        <v>6.4432989690717452E-4</v>
      </c>
    </row>
    <row r="62" spans="1:9" s="125" customFormat="1" ht="17.25" thickBot="1">
      <c r="A62" s="137"/>
      <c r="B62" s="187" t="s">
        <v>40</v>
      </c>
      <c r="C62" s="152" t="s">
        <v>117</v>
      </c>
      <c r="D62" s="148" t="s">
        <v>114</v>
      </c>
      <c r="E62" s="175">
        <v>142703.91666666666</v>
      </c>
      <c r="F62" s="184">
        <v>128880</v>
      </c>
      <c r="G62" s="161">
        <f>(F62-E62)/E62</f>
        <v>-9.6871319229149808E-2</v>
      </c>
      <c r="H62" s="184">
        <v>128581.66666666667</v>
      </c>
      <c r="I62" s="161">
        <f>(F62-H62)/H62</f>
        <v>2.3201856148491501E-3</v>
      </c>
    </row>
    <row r="63" spans="1:9" s="125" customFormat="1" ht="16.5">
      <c r="A63" s="137"/>
      <c r="B63" s="94" t="s">
        <v>55</v>
      </c>
      <c r="C63" s="150" t="s">
        <v>122</v>
      </c>
      <c r="D63" s="147" t="s">
        <v>120</v>
      </c>
      <c r="E63" s="169">
        <v>216664.39285714287</v>
      </c>
      <c r="F63" s="182">
        <v>160743.99554069119</v>
      </c>
      <c r="G63" s="156">
        <f>(F63-E63)/E63</f>
        <v>-0.25809685005935729</v>
      </c>
      <c r="H63" s="182">
        <v>159399.5</v>
      </c>
      <c r="I63" s="156">
        <f>(F63-H63)/H63</f>
        <v>8.4347538147308519E-3</v>
      </c>
    </row>
    <row r="64" spans="1:9" s="125" customFormat="1" ht="16.5">
      <c r="A64" s="137"/>
      <c r="B64" s="186" t="s">
        <v>39</v>
      </c>
      <c r="C64" s="151" t="s">
        <v>116</v>
      </c>
      <c r="D64" s="149" t="s">
        <v>114</v>
      </c>
      <c r="E64" s="172">
        <v>166314</v>
      </c>
      <c r="F64" s="183">
        <v>193617.33556298772</v>
      </c>
      <c r="G64" s="156">
        <f>(F64-E64)/E64</f>
        <v>0.16416739157850643</v>
      </c>
      <c r="H64" s="183">
        <v>165873.33333333334</v>
      </c>
      <c r="I64" s="156">
        <f>(F64-H64)/H64</f>
        <v>0.16726017179567365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107213.65</v>
      </c>
      <c r="F65" s="175">
        <v>126195</v>
      </c>
      <c r="G65" s="161">
        <f>(F65-E65)/E65</f>
        <v>0.17704228892496437</v>
      </c>
      <c r="H65" s="175">
        <v>92566.575887880244</v>
      </c>
      <c r="I65" s="161">
        <f>(F65-H65)/H65</f>
        <v>0.36328905751954826</v>
      </c>
    </row>
    <row r="66" spans="1:9" ht="15.75" customHeight="1" thickBot="1">
      <c r="A66" s="222" t="s">
        <v>192</v>
      </c>
      <c r="B66" s="234"/>
      <c r="C66" s="234"/>
      <c r="D66" s="235"/>
      <c r="E66" s="99">
        <f>SUM(E57:E65)</f>
        <v>2383068.5357142859</v>
      </c>
      <c r="F66" s="99">
        <f>SUM(F57:F65)</f>
        <v>2194040.9402173911</v>
      </c>
      <c r="G66" s="101">
        <f t="shared" ref="G66" si="8">(F66-E66)/E66</f>
        <v>-7.9321090713086378E-2</v>
      </c>
      <c r="H66" s="99">
        <f>SUM(H57:H65)</f>
        <v>2131043.4369989913</v>
      </c>
      <c r="I66" s="140">
        <f t="shared" ref="I66" si="9">(F66-H66)/H66</f>
        <v>2.9561810953565113E-2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61</v>
      </c>
      <c r="C68" s="151" t="s">
        <v>130</v>
      </c>
      <c r="D68" s="155" t="s">
        <v>207</v>
      </c>
      <c r="E68" s="169">
        <v>886244.75</v>
      </c>
      <c r="F68" s="177">
        <v>882358.125</v>
      </c>
      <c r="G68" s="156">
        <f>(F68-E68)/E68</f>
        <v>-4.3854984754493611E-3</v>
      </c>
      <c r="H68" s="177">
        <v>901824.375</v>
      </c>
      <c r="I68" s="156">
        <f>(F68-H68)/H68</f>
        <v>-2.1585411239300335E-2</v>
      </c>
    </row>
    <row r="69" spans="1:9" ht="16.5">
      <c r="A69" s="37"/>
      <c r="B69" s="164" t="s">
        <v>62</v>
      </c>
      <c r="C69" s="151" t="s">
        <v>131</v>
      </c>
      <c r="D69" s="149" t="s">
        <v>125</v>
      </c>
      <c r="E69" s="172">
        <v>582347.69999999995</v>
      </c>
      <c r="F69" s="171">
        <v>593896.42857142852</v>
      </c>
      <c r="G69" s="156">
        <f>(F69-E69)/E69</f>
        <v>1.9831328554107054E-2</v>
      </c>
      <c r="H69" s="171">
        <v>597263.33333333337</v>
      </c>
      <c r="I69" s="156">
        <f>(F69-H69)/H69</f>
        <v>-5.6372199229343571E-3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292714.75</v>
      </c>
      <c r="F70" s="171">
        <v>295350</v>
      </c>
      <c r="G70" s="156">
        <f>(F70-E70)/E70</f>
        <v>9.0027919672650593E-3</v>
      </c>
      <c r="H70" s="171">
        <v>295685.625</v>
      </c>
      <c r="I70" s="156">
        <f>(F70-H70)/H70</f>
        <v>-1.1350737797956867E-3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2368019.25</v>
      </c>
      <c r="F71" s="171">
        <v>2887866.6666666665</v>
      </c>
      <c r="G71" s="156">
        <f>(F71-E71)/E71</f>
        <v>0.21952837447021029</v>
      </c>
      <c r="H71" s="171">
        <v>2887866.6666666665</v>
      </c>
      <c r="I71" s="156">
        <f>(F71-H71)/H71</f>
        <v>0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457956.25</v>
      </c>
      <c r="F72" s="171">
        <v>412202.21107395017</v>
      </c>
      <c r="G72" s="156">
        <f>(F72-E72)/E72</f>
        <v>-9.9909192037557812E-2</v>
      </c>
      <c r="H72" s="171">
        <v>410705.55555555556</v>
      </c>
      <c r="I72" s="156">
        <f>(F72-H72)/H72</f>
        <v>3.6441082867021343E-3</v>
      </c>
    </row>
    <row r="73" spans="1:9" ht="16.5" customHeight="1" thickBot="1">
      <c r="A73" s="37"/>
      <c r="B73" s="164" t="s">
        <v>64</v>
      </c>
      <c r="C73" s="151" t="s">
        <v>133</v>
      </c>
      <c r="D73" s="148" t="s">
        <v>127</v>
      </c>
      <c r="E73" s="175">
        <v>212496.39285714287</v>
      </c>
      <c r="F73" s="180">
        <v>220669.99380651553</v>
      </c>
      <c r="G73" s="162">
        <f>(F73-E73)/E73</f>
        <v>3.8464657397114549E-2</v>
      </c>
      <c r="H73" s="180">
        <v>214302.77777777778</v>
      </c>
      <c r="I73" s="162">
        <f>(F73-H73)/H73</f>
        <v>2.9711308900252621E-2</v>
      </c>
    </row>
    <row r="74" spans="1:9" ht="15.75" customHeight="1" thickBot="1">
      <c r="A74" s="222" t="s">
        <v>205</v>
      </c>
      <c r="B74" s="223"/>
      <c r="C74" s="223"/>
      <c r="D74" s="224"/>
      <c r="E74" s="83">
        <f>SUM(E68:E73)</f>
        <v>4799779.0928571429</v>
      </c>
      <c r="F74" s="83">
        <f>SUM(F68:F73)</f>
        <v>5292343.4251185609</v>
      </c>
      <c r="G74" s="103">
        <f t="shared" ref="G74" si="10">(F74-E74)/E74</f>
        <v>0.10262229213724322</v>
      </c>
      <c r="H74" s="83">
        <f>SUM(H68:H73)</f>
        <v>5307648.333333334</v>
      </c>
      <c r="I74" s="104">
        <f t="shared" ref="I74" si="11">(F74-H74)/H74</f>
        <v>-2.8835573221109002E-3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68</v>
      </c>
      <c r="C76" s="153" t="s">
        <v>138</v>
      </c>
      <c r="D76" s="155" t="s">
        <v>134</v>
      </c>
      <c r="E76" s="169">
        <v>273368.06696428568</v>
      </c>
      <c r="F76" s="169">
        <v>302506.67409884802</v>
      </c>
      <c r="G76" s="156">
        <f>(F76-E76)/E76</f>
        <v>0.10659111526134896</v>
      </c>
      <c r="H76" s="169">
        <v>306090</v>
      </c>
      <c r="I76" s="156">
        <f>(F76-H76)/H76</f>
        <v>-1.1706772194949146E-2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211153.25</v>
      </c>
      <c r="F77" s="172">
        <v>209609</v>
      </c>
      <c r="G77" s="156">
        <f>(F77-E77)/E77</f>
        <v>-7.3134086261992179E-3</v>
      </c>
      <c r="H77" s="172">
        <v>207192.5</v>
      </c>
      <c r="I77" s="156">
        <f>(F77-H77)/H77</f>
        <v>1.1663066954643628E-2</v>
      </c>
    </row>
    <row r="78" spans="1:9" ht="16.5">
      <c r="A78" s="37"/>
      <c r="B78" s="164" t="s">
        <v>71</v>
      </c>
      <c r="C78" s="151" t="s">
        <v>200</v>
      </c>
      <c r="D78" s="149" t="s">
        <v>134</v>
      </c>
      <c r="E78" s="172">
        <v>120659.07986111111</v>
      </c>
      <c r="F78" s="172">
        <v>126296.6617118791</v>
      </c>
      <c r="G78" s="156">
        <f>(F78-E78)/E78</f>
        <v>4.6723229260966781E-2</v>
      </c>
      <c r="H78" s="172">
        <v>122169.49554069119</v>
      </c>
      <c r="I78" s="156">
        <f>(F78-H78)/H78</f>
        <v>3.378229690580388E-2</v>
      </c>
    </row>
    <row r="79" spans="1:9" ht="16.5">
      <c r="A79" s="37"/>
      <c r="B79" s="164" t="s">
        <v>70</v>
      </c>
      <c r="C79" s="151" t="s">
        <v>141</v>
      </c>
      <c r="D79" s="149" t="s">
        <v>137</v>
      </c>
      <c r="E79" s="172">
        <v>149158.875</v>
      </c>
      <c r="F79" s="172">
        <v>136330.01858045335</v>
      </c>
      <c r="G79" s="156">
        <f>(F79-E79)/E79</f>
        <v>-8.6007999319830261E-2</v>
      </c>
      <c r="H79" s="172">
        <v>130128.01114827201</v>
      </c>
      <c r="I79" s="156">
        <f>(F79-H79)/H79</f>
        <v>4.7660817816654245E-2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84149.21875</v>
      </c>
      <c r="F80" s="175">
        <v>97555</v>
      </c>
      <c r="G80" s="156">
        <f>(F80-E80)/E80</f>
        <v>0.15930963411350743</v>
      </c>
      <c r="H80" s="175">
        <v>91922.871476349741</v>
      </c>
      <c r="I80" s="156">
        <f>(F80-H80)/H80</f>
        <v>6.127015434999019E-2</v>
      </c>
    </row>
    <row r="81" spans="1:11" ht="15.75" customHeight="1" thickBot="1">
      <c r="A81" s="222" t="s">
        <v>193</v>
      </c>
      <c r="B81" s="223"/>
      <c r="C81" s="223"/>
      <c r="D81" s="224"/>
      <c r="E81" s="83">
        <f>SUM(E76:E80)</f>
        <v>838488.49057539681</v>
      </c>
      <c r="F81" s="83">
        <f>SUM(F76:F80)</f>
        <v>872297.35439118044</v>
      </c>
      <c r="G81" s="103">
        <f t="shared" ref="G81" si="12">(F81-E81)/E81</f>
        <v>4.032120201504847E-2</v>
      </c>
      <c r="H81" s="83">
        <f>SUM(H76:H80)</f>
        <v>857502.87816531293</v>
      </c>
      <c r="I81" s="104">
        <f t="shared" ref="I81" si="13">(F81-H81)/H81</f>
        <v>1.7252975590614145E-2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79</v>
      </c>
      <c r="C83" s="151" t="s">
        <v>155</v>
      </c>
      <c r="D83" s="155" t="s">
        <v>156</v>
      </c>
      <c r="E83" s="169">
        <v>742946.33333333337</v>
      </c>
      <c r="F83" s="169">
        <v>559373.75278706802</v>
      </c>
      <c r="G83" s="157">
        <f>(F83-E83)/E83</f>
        <v>-0.24708726903952957</v>
      </c>
      <c r="H83" s="169">
        <v>577275</v>
      </c>
      <c r="I83" s="157">
        <f>(F83-H83)/H83</f>
        <v>-3.1009912455817381E-2</v>
      </c>
    </row>
    <row r="84" spans="1:11" ht="16.5">
      <c r="A84" s="37"/>
      <c r="B84" s="164" t="s">
        <v>80</v>
      </c>
      <c r="C84" s="151" t="s">
        <v>151</v>
      </c>
      <c r="D84" s="147" t="s">
        <v>150</v>
      </c>
      <c r="E84" s="172">
        <v>172300.93402777778</v>
      </c>
      <c r="F84" s="172">
        <v>198242.5</v>
      </c>
      <c r="G84" s="156">
        <f>(F84-E84)/E84</f>
        <v>0.15055963636296948</v>
      </c>
      <c r="H84" s="172">
        <v>198242.5</v>
      </c>
      <c r="I84" s="156">
        <f>(F84-H84)/H84</f>
        <v>0</v>
      </c>
    </row>
    <row r="85" spans="1:11" ht="16.5">
      <c r="A85" s="37"/>
      <c r="B85" s="164" t="s">
        <v>77</v>
      </c>
      <c r="C85" s="151" t="s">
        <v>146</v>
      </c>
      <c r="D85" s="149" t="s">
        <v>162</v>
      </c>
      <c r="E85" s="172">
        <v>100035.69444444444</v>
      </c>
      <c r="F85" s="172">
        <v>93972.228415706675</v>
      </c>
      <c r="G85" s="156">
        <f>(F85-E85)/E85</f>
        <v>-6.0613024804912548E-2</v>
      </c>
      <c r="H85" s="172">
        <v>93971.881967670008</v>
      </c>
      <c r="I85" s="156">
        <f>(F85-H85)/H85</f>
        <v>3.6867202126122878E-6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75307.166666666672</v>
      </c>
      <c r="F86" s="172">
        <v>71152.5</v>
      </c>
      <c r="G86" s="156">
        <f>(F86-E86)/E86</f>
        <v>-5.5169605371777425E-2</v>
      </c>
      <c r="H86" s="172">
        <v>70960.71428571429</v>
      </c>
      <c r="I86" s="156">
        <f>(F86-H86)/H86</f>
        <v>2.7027027027026439E-3</v>
      </c>
    </row>
    <row r="87" spans="1:11" ht="16.5">
      <c r="A87" s="37"/>
      <c r="B87" s="164" t="s">
        <v>78</v>
      </c>
      <c r="C87" s="151" t="s">
        <v>149</v>
      </c>
      <c r="D87" s="160" t="s">
        <v>147</v>
      </c>
      <c r="E87" s="181">
        <v>138991.64642857143</v>
      </c>
      <c r="F87" s="181">
        <v>131745.99554069119</v>
      </c>
      <c r="G87" s="156">
        <f>(F87-E87)/E87</f>
        <v>-5.2130117701741314E-2</v>
      </c>
      <c r="H87" s="181">
        <v>131207</v>
      </c>
      <c r="I87" s="156">
        <f>(F87-H87)/H87</f>
        <v>4.1079785429983945E-3</v>
      </c>
    </row>
    <row r="88" spans="1:11" ht="16.5">
      <c r="A88" s="37"/>
      <c r="B88" s="164" t="s">
        <v>76</v>
      </c>
      <c r="C88" s="151" t="s">
        <v>143</v>
      </c>
      <c r="D88" s="160" t="s">
        <v>161</v>
      </c>
      <c r="E88" s="181">
        <v>100143.86666666665</v>
      </c>
      <c r="F88" s="236">
        <v>109040.83333333333</v>
      </c>
      <c r="G88" s="156">
        <f>(F88-E88)/E88</f>
        <v>8.8841852854360276E-2</v>
      </c>
      <c r="H88" s="236">
        <v>103372.5</v>
      </c>
      <c r="I88" s="156">
        <f>(F88-H88)/H88</f>
        <v>5.4834054834054784E-2</v>
      </c>
    </row>
    <row r="89" spans="1:11" ht="16.5" customHeight="1" thickBot="1">
      <c r="A89" s="35"/>
      <c r="B89" s="165" t="s">
        <v>75</v>
      </c>
      <c r="C89" s="152" t="s">
        <v>148</v>
      </c>
      <c r="D89" s="148" t="s">
        <v>145</v>
      </c>
      <c r="E89" s="175">
        <v>44134.5</v>
      </c>
      <c r="F89" s="175">
        <v>53142.495819397991</v>
      </c>
      <c r="G89" s="158">
        <f>(F89-E89)/E89</f>
        <v>0.20410327112345197</v>
      </c>
      <c r="H89" s="175">
        <v>49970.833333333336</v>
      </c>
      <c r="I89" s="158">
        <f>(F89-H89)/H89</f>
        <v>6.3470274047821004E-2</v>
      </c>
    </row>
    <row r="90" spans="1:11" ht="15.75" customHeight="1" thickBot="1">
      <c r="A90" s="222" t="s">
        <v>194</v>
      </c>
      <c r="B90" s="223"/>
      <c r="C90" s="223"/>
      <c r="D90" s="224"/>
      <c r="E90" s="83">
        <f>SUM(E83:E89)</f>
        <v>1373860.1415674603</v>
      </c>
      <c r="F90" s="83">
        <f>SUM(F83:F89)</f>
        <v>1216670.305896197</v>
      </c>
      <c r="G90" s="111">
        <f t="shared" ref="G90:G91" si="14">(F90-E90)/E90</f>
        <v>-0.11441472891987589</v>
      </c>
      <c r="H90" s="83">
        <f>SUM(H83:H89)</f>
        <v>1225000.4295867176</v>
      </c>
      <c r="I90" s="104">
        <f t="shared" ref="I90:I91" si="15">(F90-H90)/H90</f>
        <v>-6.8000985871743795E-3</v>
      </c>
    </row>
    <row r="91" spans="1:11" ht="15.75" customHeight="1" thickBot="1">
      <c r="A91" s="222" t="s">
        <v>195</v>
      </c>
      <c r="B91" s="223"/>
      <c r="C91" s="223"/>
      <c r="D91" s="224"/>
      <c r="E91" s="99">
        <f>SUM(E90+E81+E74+E66+E55+E47+E39+E32)</f>
        <v>19831760.739226189</v>
      </c>
      <c r="F91" s="99">
        <f>SUM(F32,F39,F47,F55,F66,F74,F81,F90)</f>
        <v>20692112.905206505</v>
      </c>
      <c r="G91" s="101">
        <f t="shared" si="14"/>
        <v>4.3382540627297149E-2</v>
      </c>
      <c r="H91" s="99">
        <f>SUM(H32,H39,H47,H55,H66,H74,H81,H90)</f>
        <v>20700491.388452247</v>
      </c>
      <c r="I91" s="112">
        <f t="shared" si="15"/>
        <v>-4.0474803658117539E-4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8" bestFit="1" customWidth="1"/>
    <col min="12" max="12" width="9.140625" style="208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7"/>
      <c r="F9" s="207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6" t="s">
        <v>3</v>
      </c>
      <c r="B13" s="216"/>
      <c r="C13" s="218" t="s">
        <v>0</v>
      </c>
      <c r="D13" s="212" t="s">
        <v>211</v>
      </c>
      <c r="E13" s="212" t="s">
        <v>212</v>
      </c>
      <c r="F13" s="212" t="s">
        <v>213</v>
      </c>
      <c r="G13" s="212" t="s">
        <v>214</v>
      </c>
      <c r="H13" s="212" t="s">
        <v>215</v>
      </c>
      <c r="I13" s="212" t="s">
        <v>216</v>
      </c>
    </row>
    <row r="14" spans="1:12" ht="24.75" customHeight="1" thickBot="1">
      <c r="A14" s="217"/>
      <c r="B14" s="217"/>
      <c r="C14" s="219"/>
      <c r="D14" s="232"/>
      <c r="E14" s="232"/>
      <c r="F14" s="232"/>
      <c r="G14" s="213"/>
      <c r="H14" s="232"/>
      <c r="I14" s="232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40000</v>
      </c>
      <c r="E16" s="200">
        <v>50000</v>
      </c>
      <c r="F16" s="200">
        <v>57500</v>
      </c>
      <c r="G16" s="143">
        <v>45000</v>
      </c>
      <c r="H16" s="143">
        <v>50000</v>
      </c>
      <c r="I16" s="143">
        <f>AVERAGE(D16:H16)</f>
        <v>48500</v>
      </c>
      <c r="K16" s="199"/>
      <c r="L16" s="206"/>
    </row>
    <row r="17" spans="1:16" ht="18">
      <c r="A17" s="88"/>
      <c r="B17" s="194" t="s">
        <v>5</v>
      </c>
      <c r="C17" s="151" t="s">
        <v>164</v>
      </c>
      <c r="D17" s="189">
        <v>60000</v>
      </c>
      <c r="E17" s="189">
        <v>75000</v>
      </c>
      <c r="F17" s="189">
        <v>72500</v>
      </c>
      <c r="G17" s="201">
        <v>62500</v>
      </c>
      <c r="H17" s="201">
        <v>60000</v>
      </c>
      <c r="I17" s="143">
        <f t="shared" ref="I17:I40" si="0">AVERAGE(D17:H17)</f>
        <v>66000</v>
      </c>
      <c r="K17" s="199"/>
      <c r="L17" s="206"/>
    </row>
    <row r="18" spans="1:16" ht="18">
      <c r="A18" s="88"/>
      <c r="B18" s="194" t="s">
        <v>6</v>
      </c>
      <c r="C18" s="151" t="s">
        <v>165</v>
      </c>
      <c r="D18" s="189">
        <v>50000</v>
      </c>
      <c r="E18" s="189">
        <v>75000</v>
      </c>
      <c r="F18" s="189">
        <v>60000</v>
      </c>
      <c r="G18" s="201">
        <v>62500</v>
      </c>
      <c r="H18" s="201">
        <v>50000</v>
      </c>
      <c r="I18" s="143">
        <f t="shared" si="0"/>
        <v>59500</v>
      </c>
      <c r="K18" s="199"/>
      <c r="L18" s="206"/>
    </row>
    <row r="19" spans="1:16" ht="18">
      <c r="A19" s="88"/>
      <c r="B19" s="194" t="s">
        <v>7</v>
      </c>
      <c r="C19" s="151" t="s">
        <v>166</v>
      </c>
      <c r="D19" s="189">
        <v>25000</v>
      </c>
      <c r="E19" s="189">
        <v>30000</v>
      </c>
      <c r="F19" s="189">
        <v>27500</v>
      </c>
      <c r="G19" s="201">
        <v>32500</v>
      </c>
      <c r="H19" s="201">
        <v>33333</v>
      </c>
      <c r="I19" s="143">
        <f t="shared" si="0"/>
        <v>29666.6</v>
      </c>
      <c r="K19" s="199"/>
      <c r="L19" s="206"/>
      <c r="P19" s="208"/>
    </row>
    <row r="20" spans="1:16" ht="18">
      <c r="A20" s="88"/>
      <c r="B20" s="194" t="s">
        <v>8</v>
      </c>
      <c r="C20" s="151" t="s">
        <v>167</v>
      </c>
      <c r="D20" s="189">
        <v>125000</v>
      </c>
      <c r="E20" s="189">
        <v>115000</v>
      </c>
      <c r="F20" s="189">
        <v>120000</v>
      </c>
      <c r="G20" s="201">
        <v>85000</v>
      </c>
      <c r="H20" s="201">
        <v>130000</v>
      </c>
      <c r="I20" s="143">
        <f t="shared" si="0"/>
        <v>115000</v>
      </c>
      <c r="K20" s="199"/>
      <c r="L20" s="206"/>
    </row>
    <row r="21" spans="1:16" ht="18.75" customHeight="1">
      <c r="A21" s="88"/>
      <c r="B21" s="194" t="s">
        <v>9</v>
      </c>
      <c r="C21" s="151" t="s">
        <v>168</v>
      </c>
      <c r="D21" s="189">
        <v>75000</v>
      </c>
      <c r="E21" s="189">
        <v>85000</v>
      </c>
      <c r="F21" s="189">
        <v>80000</v>
      </c>
      <c r="G21" s="201">
        <v>47500</v>
      </c>
      <c r="H21" s="201">
        <v>50000</v>
      </c>
      <c r="I21" s="143">
        <f t="shared" si="0"/>
        <v>67500</v>
      </c>
      <c r="K21" s="199"/>
      <c r="L21" s="206"/>
    </row>
    <row r="22" spans="1:16" ht="18">
      <c r="A22" s="88"/>
      <c r="B22" s="194" t="s">
        <v>10</v>
      </c>
      <c r="C22" s="151" t="s">
        <v>169</v>
      </c>
      <c r="D22" s="189">
        <v>50000</v>
      </c>
      <c r="E22" s="189">
        <v>60000</v>
      </c>
      <c r="F22" s="189">
        <v>70000</v>
      </c>
      <c r="G22" s="201">
        <v>67500</v>
      </c>
      <c r="H22" s="201">
        <v>53333</v>
      </c>
      <c r="I22" s="143">
        <f t="shared" si="0"/>
        <v>60166.6</v>
      </c>
      <c r="K22" s="199"/>
      <c r="L22" s="206"/>
    </row>
    <row r="23" spans="1:16" ht="18">
      <c r="A23" s="88"/>
      <c r="B23" s="194" t="s">
        <v>11</v>
      </c>
      <c r="C23" s="151" t="s">
        <v>170</v>
      </c>
      <c r="D23" s="189">
        <v>10000</v>
      </c>
      <c r="E23" s="189">
        <v>20000</v>
      </c>
      <c r="F23" s="189">
        <v>17500</v>
      </c>
      <c r="G23" s="201">
        <v>15000</v>
      </c>
      <c r="H23" s="201">
        <v>21666</v>
      </c>
      <c r="I23" s="143">
        <f t="shared" si="0"/>
        <v>16833.2</v>
      </c>
      <c r="K23" s="199"/>
      <c r="L23" s="206"/>
    </row>
    <row r="24" spans="1:16" ht="18">
      <c r="A24" s="88"/>
      <c r="B24" s="194" t="s">
        <v>12</v>
      </c>
      <c r="C24" s="151" t="s">
        <v>171</v>
      </c>
      <c r="D24" s="189">
        <v>20000</v>
      </c>
      <c r="E24" s="189">
        <v>20000</v>
      </c>
      <c r="F24" s="189">
        <v>17500</v>
      </c>
      <c r="G24" s="201">
        <v>22500</v>
      </c>
      <c r="H24" s="201">
        <v>23333</v>
      </c>
      <c r="I24" s="143">
        <f t="shared" si="0"/>
        <v>20666.599999999999</v>
      </c>
      <c r="K24" s="199"/>
      <c r="L24" s="206"/>
    </row>
    <row r="25" spans="1:16" ht="18">
      <c r="A25" s="88"/>
      <c r="B25" s="194" t="s">
        <v>13</v>
      </c>
      <c r="C25" s="151" t="s">
        <v>172</v>
      </c>
      <c r="D25" s="189">
        <v>20000</v>
      </c>
      <c r="E25" s="189">
        <v>20000</v>
      </c>
      <c r="F25" s="189">
        <v>17500</v>
      </c>
      <c r="G25" s="201">
        <v>25000</v>
      </c>
      <c r="H25" s="201">
        <v>21666</v>
      </c>
      <c r="I25" s="143">
        <f t="shared" si="0"/>
        <v>20833.2</v>
      </c>
      <c r="K25" s="199"/>
      <c r="L25" s="206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20000</v>
      </c>
      <c r="F26" s="189">
        <v>22500</v>
      </c>
      <c r="G26" s="201">
        <v>27500</v>
      </c>
      <c r="H26" s="201">
        <v>23333</v>
      </c>
      <c r="I26" s="143">
        <f t="shared" si="0"/>
        <v>22666.6</v>
      </c>
      <c r="K26" s="199"/>
      <c r="L26" s="206"/>
    </row>
    <row r="27" spans="1:16" ht="18">
      <c r="A27" s="88"/>
      <c r="B27" s="194" t="s">
        <v>15</v>
      </c>
      <c r="C27" s="151" t="s">
        <v>174</v>
      </c>
      <c r="D27" s="189">
        <v>40000</v>
      </c>
      <c r="E27" s="189">
        <v>65000</v>
      </c>
      <c r="F27" s="189">
        <v>37500</v>
      </c>
      <c r="G27" s="201">
        <v>50000</v>
      </c>
      <c r="H27" s="201">
        <v>46666</v>
      </c>
      <c r="I27" s="143">
        <f t="shared" si="0"/>
        <v>47833.2</v>
      </c>
      <c r="K27" s="199"/>
      <c r="L27" s="206"/>
    </row>
    <row r="28" spans="1:16" ht="18">
      <c r="A28" s="88"/>
      <c r="B28" s="194" t="s">
        <v>16</v>
      </c>
      <c r="C28" s="151" t="s">
        <v>175</v>
      </c>
      <c r="D28" s="189">
        <v>15000</v>
      </c>
      <c r="E28" s="189">
        <v>25000</v>
      </c>
      <c r="F28" s="189">
        <v>17500</v>
      </c>
      <c r="G28" s="201">
        <v>20000</v>
      </c>
      <c r="H28" s="201">
        <v>23333</v>
      </c>
      <c r="I28" s="143">
        <f t="shared" si="0"/>
        <v>20166.599999999999</v>
      </c>
      <c r="K28" s="199"/>
      <c r="L28" s="206"/>
    </row>
    <row r="29" spans="1:16" ht="18">
      <c r="A29" s="88"/>
      <c r="B29" s="194" t="s">
        <v>17</v>
      </c>
      <c r="C29" s="151" t="s">
        <v>176</v>
      </c>
      <c r="D29" s="189">
        <v>45000</v>
      </c>
      <c r="E29" s="189">
        <v>35000</v>
      </c>
      <c r="F29" s="189">
        <v>50000</v>
      </c>
      <c r="G29" s="201">
        <v>47500</v>
      </c>
      <c r="H29" s="201">
        <v>53333</v>
      </c>
      <c r="I29" s="143">
        <f t="shared" si="0"/>
        <v>46166.6</v>
      </c>
      <c r="K29" s="199"/>
      <c r="L29" s="206"/>
    </row>
    <row r="30" spans="1:16" ht="18">
      <c r="A30" s="88"/>
      <c r="B30" s="194" t="s">
        <v>18</v>
      </c>
      <c r="C30" s="151" t="s">
        <v>177</v>
      </c>
      <c r="D30" s="189">
        <v>125000</v>
      </c>
      <c r="E30" s="189">
        <v>125000</v>
      </c>
      <c r="F30" s="189">
        <v>102500</v>
      </c>
      <c r="G30" s="201">
        <v>55000</v>
      </c>
      <c r="H30" s="201">
        <v>53333</v>
      </c>
      <c r="I30" s="143">
        <f t="shared" si="0"/>
        <v>92166.6</v>
      </c>
      <c r="K30" s="199"/>
      <c r="L30" s="206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50000</v>
      </c>
      <c r="F31" s="190">
        <v>57500</v>
      </c>
      <c r="G31" s="145">
        <v>65000</v>
      </c>
      <c r="H31" s="145">
        <v>65000</v>
      </c>
      <c r="I31" s="143">
        <f t="shared" si="0"/>
        <v>57500</v>
      </c>
      <c r="K31" s="199"/>
      <c r="L31" s="206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2"/>
      <c r="L32" s="203"/>
    </row>
    <row r="33" spans="1:12" ht="18">
      <c r="A33" s="87"/>
      <c r="B33" s="193" t="s">
        <v>26</v>
      </c>
      <c r="C33" s="153" t="s">
        <v>179</v>
      </c>
      <c r="D33" s="200">
        <v>70000</v>
      </c>
      <c r="E33" s="200">
        <v>150000</v>
      </c>
      <c r="F33" s="200">
        <v>82500</v>
      </c>
      <c r="G33" s="143">
        <v>125000</v>
      </c>
      <c r="H33" s="143">
        <v>96666</v>
      </c>
      <c r="I33" s="143">
        <f t="shared" si="0"/>
        <v>104833.2</v>
      </c>
      <c r="K33" s="204"/>
      <c r="L33" s="206"/>
    </row>
    <row r="34" spans="1:12" ht="18">
      <c r="A34" s="88"/>
      <c r="B34" s="194" t="s">
        <v>27</v>
      </c>
      <c r="C34" s="151" t="s">
        <v>180</v>
      </c>
      <c r="D34" s="189">
        <v>70000</v>
      </c>
      <c r="E34" s="189">
        <v>150000</v>
      </c>
      <c r="F34" s="189">
        <v>85000</v>
      </c>
      <c r="G34" s="201">
        <v>125000</v>
      </c>
      <c r="H34" s="201">
        <v>103333</v>
      </c>
      <c r="I34" s="143">
        <f t="shared" si="0"/>
        <v>106666.6</v>
      </c>
      <c r="K34" s="204"/>
      <c r="L34" s="206"/>
    </row>
    <row r="35" spans="1:12" ht="18">
      <c r="A35" s="88"/>
      <c r="B35" s="193" t="s">
        <v>28</v>
      </c>
      <c r="C35" s="151" t="s">
        <v>181</v>
      </c>
      <c r="D35" s="189">
        <v>70000</v>
      </c>
      <c r="E35" s="189">
        <v>55000</v>
      </c>
      <c r="F35" s="189">
        <v>57500</v>
      </c>
      <c r="G35" s="201">
        <v>76500</v>
      </c>
      <c r="H35" s="201">
        <v>53333</v>
      </c>
      <c r="I35" s="143">
        <f t="shared" si="0"/>
        <v>62466.6</v>
      </c>
      <c r="K35" s="204"/>
      <c r="L35" s="206"/>
    </row>
    <row r="36" spans="1:12" ht="18">
      <c r="A36" s="88"/>
      <c r="B36" s="194" t="s">
        <v>29</v>
      </c>
      <c r="C36" s="151" t="s">
        <v>182</v>
      </c>
      <c r="D36" s="189">
        <v>60000</v>
      </c>
      <c r="E36" s="189">
        <v>50000</v>
      </c>
      <c r="F36" s="189">
        <v>57500</v>
      </c>
      <c r="G36" s="201">
        <v>85000</v>
      </c>
      <c r="H36" s="201">
        <v>70000</v>
      </c>
      <c r="I36" s="143">
        <f t="shared" si="0"/>
        <v>64500</v>
      </c>
      <c r="K36" s="204"/>
      <c r="L36" s="206"/>
    </row>
    <row r="37" spans="1:12" ht="16.5" customHeight="1" thickBot="1">
      <c r="A37" s="89"/>
      <c r="B37" s="193" t="s">
        <v>30</v>
      </c>
      <c r="C37" s="151" t="s">
        <v>183</v>
      </c>
      <c r="D37" s="189">
        <v>35000</v>
      </c>
      <c r="E37" s="189">
        <v>45000</v>
      </c>
      <c r="F37" s="189">
        <v>50000</v>
      </c>
      <c r="G37" s="201">
        <v>47500</v>
      </c>
      <c r="H37" s="201">
        <v>46666</v>
      </c>
      <c r="I37" s="143">
        <f t="shared" si="0"/>
        <v>44833.2</v>
      </c>
      <c r="K37" s="204"/>
      <c r="L37" s="206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2"/>
      <c r="L38" s="203"/>
    </row>
    <row r="39" spans="1:12" ht="18">
      <c r="A39" s="87"/>
      <c r="B39" s="196" t="s">
        <v>31</v>
      </c>
      <c r="C39" s="154" t="s">
        <v>217</v>
      </c>
      <c r="D39" s="168">
        <v>1969000</v>
      </c>
      <c r="E39" s="168">
        <v>2000000</v>
      </c>
      <c r="F39" s="168">
        <v>1969000</v>
      </c>
      <c r="G39" s="168">
        <v>1476750</v>
      </c>
      <c r="H39" s="168">
        <v>1623530</v>
      </c>
      <c r="I39" s="168">
        <f t="shared" si="0"/>
        <v>1807656</v>
      </c>
      <c r="K39" s="204"/>
      <c r="L39" s="206"/>
    </row>
    <row r="40" spans="1:12" ht="18.75" thickBot="1">
      <c r="A40" s="89"/>
      <c r="B40" s="195" t="s">
        <v>32</v>
      </c>
      <c r="C40" s="152" t="s">
        <v>185</v>
      </c>
      <c r="D40" s="190">
        <v>1074000</v>
      </c>
      <c r="E40" s="190">
        <v>1000000</v>
      </c>
      <c r="F40" s="190">
        <v>1074000</v>
      </c>
      <c r="G40" s="145">
        <v>984500</v>
      </c>
      <c r="H40" s="145">
        <v>994345</v>
      </c>
      <c r="I40" s="145">
        <f t="shared" si="0"/>
        <v>1025369</v>
      </c>
      <c r="K40" s="204"/>
      <c r="L40" s="206"/>
    </row>
    <row r="41" spans="1:12" ht="15.75" thickBot="1">
      <c r="C41" s="205" t="s">
        <v>222</v>
      </c>
      <c r="D41" s="205">
        <f>SUM(D16:D40)</f>
        <v>4118000</v>
      </c>
      <c r="E41" s="205">
        <f t="shared" ref="E41:H41" si="1">SUM(E16:E40)</f>
        <v>4320000</v>
      </c>
      <c r="F41" s="205">
        <f t="shared" si="1"/>
        <v>4203000</v>
      </c>
      <c r="G41" s="205">
        <f t="shared" si="1"/>
        <v>3650250</v>
      </c>
      <c r="H41" s="205">
        <f t="shared" si="1"/>
        <v>3746202</v>
      </c>
      <c r="I41" s="90"/>
    </row>
    <row r="44" spans="1:12" ht="14.25" customHeight="1"/>
    <row r="48" spans="1:12" ht="15" customHeight="1"/>
    <row r="49" spans="11:12" s="125" customFormat="1" ht="15" customHeight="1">
      <c r="K49" s="208"/>
      <c r="L49" s="208"/>
    </row>
    <row r="50" spans="11:12" s="125" customFormat="1" ht="15" customHeight="1">
      <c r="K50" s="208"/>
      <c r="L50" s="208"/>
    </row>
    <row r="51" spans="11:12" s="125" customFormat="1" ht="15" customHeight="1">
      <c r="K51" s="208"/>
      <c r="L51" s="208"/>
    </row>
    <row r="52" spans="11:12" s="125" customFormat="1" ht="15" customHeight="1">
      <c r="K52" s="208"/>
      <c r="L52" s="208"/>
    </row>
    <row r="53" spans="11:12" s="125" customFormat="1" ht="15" customHeight="1">
      <c r="K53" s="208"/>
      <c r="L53" s="208"/>
    </row>
    <row r="54" spans="11:12" s="125" customFormat="1" ht="15" customHeight="1">
      <c r="K54" s="208"/>
      <c r="L54" s="208"/>
    </row>
    <row r="55" spans="11:12" s="125" customFormat="1" ht="15" customHeight="1">
      <c r="K55" s="208"/>
      <c r="L55" s="208"/>
    </row>
    <row r="56" spans="11:12" s="125" customFormat="1" ht="15" customHeight="1">
      <c r="K56" s="208"/>
      <c r="L56" s="208"/>
    </row>
    <row r="57" spans="11:12" s="125" customFormat="1" ht="15" customHeight="1">
      <c r="K57" s="208"/>
      <c r="L57" s="208"/>
    </row>
    <row r="58" spans="11:12" s="125" customFormat="1" ht="15" customHeight="1">
      <c r="K58" s="208"/>
      <c r="L58" s="208"/>
    </row>
    <row r="59" spans="11:12" s="125" customFormat="1" ht="15" customHeight="1">
      <c r="K59" s="208"/>
      <c r="L59" s="208"/>
    </row>
    <row r="60" spans="11:12" s="125" customFormat="1" ht="15" customHeight="1">
      <c r="K60" s="208"/>
      <c r="L60" s="208"/>
    </row>
    <row r="61" spans="11:12" s="125" customFormat="1" ht="15" customHeight="1">
      <c r="K61" s="208"/>
      <c r="L61" s="208"/>
    </row>
    <row r="62" spans="11:12" s="125" customFormat="1" ht="15" customHeight="1">
      <c r="K62" s="208"/>
      <c r="L62" s="208"/>
    </row>
    <row r="63" spans="11:12" s="125" customFormat="1" ht="15" customHeight="1">
      <c r="K63" s="208"/>
      <c r="L63" s="208"/>
    </row>
    <row r="64" spans="11:12" s="125" customFormat="1" ht="15" customHeight="1">
      <c r="K64" s="208"/>
      <c r="L64" s="208"/>
    </row>
    <row r="65" spans="11:12" s="125" customFormat="1" ht="15" customHeight="1">
      <c r="K65" s="208"/>
      <c r="L65" s="208"/>
    </row>
    <row r="66" spans="11:12" s="125" customFormat="1" ht="15" customHeight="1">
      <c r="K66" s="208"/>
      <c r="L66" s="208"/>
    </row>
    <row r="67" spans="11:12" s="125" customFormat="1" ht="15" customHeight="1">
      <c r="K67" s="208"/>
      <c r="L67" s="208"/>
    </row>
    <row r="68" spans="11:12" s="125" customFormat="1" ht="15" customHeight="1">
      <c r="K68" s="208"/>
      <c r="L68" s="208"/>
    </row>
    <row r="69" spans="11:12" s="125" customFormat="1" ht="15" customHeight="1">
      <c r="K69" s="208"/>
      <c r="L69" s="208"/>
    </row>
    <row r="70" spans="11:12" s="125" customFormat="1" ht="15" customHeight="1">
      <c r="K70" s="208"/>
      <c r="L70" s="208"/>
    </row>
    <row r="71" spans="11:12" s="125" customFormat="1" ht="15" customHeight="1">
      <c r="K71" s="208"/>
      <c r="L71" s="208"/>
    </row>
    <row r="72" spans="11:12" s="125" customFormat="1" ht="15" customHeight="1">
      <c r="K72" s="208"/>
      <c r="L72" s="208"/>
    </row>
    <row r="73" spans="11:12" s="125" customFormat="1" ht="15" customHeight="1">
      <c r="K73" s="208"/>
      <c r="L73" s="208"/>
    </row>
    <row r="74" spans="11:12" s="125" customFormat="1" ht="15" customHeight="1">
      <c r="K74" s="208"/>
      <c r="L74" s="208"/>
    </row>
    <row r="75" spans="11:12" s="125" customFormat="1" ht="15" customHeight="1">
      <c r="K75" s="208"/>
      <c r="L75" s="208"/>
    </row>
    <row r="76" spans="11:12" s="125" customFormat="1" ht="15" customHeight="1">
      <c r="K76" s="208"/>
      <c r="L76" s="208"/>
    </row>
    <row r="77" spans="11:12" s="125" customFormat="1" ht="15" customHeight="1">
      <c r="K77" s="208"/>
      <c r="L77" s="208"/>
    </row>
    <row r="78" spans="11:12" s="125" customFormat="1" ht="15" customHeight="1">
      <c r="K78" s="208"/>
      <c r="L78" s="208"/>
    </row>
    <row r="79" spans="11:12" s="125" customFormat="1" ht="15" customHeight="1">
      <c r="K79" s="208"/>
      <c r="L79" s="208"/>
    </row>
    <row r="80" spans="11:12" s="125" customFormat="1" ht="15" customHeight="1">
      <c r="K80" s="208"/>
      <c r="L80" s="208"/>
    </row>
    <row r="81" spans="11:12" s="125" customFormat="1" ht="15" customHeight="1">
      <c r="K81" s="208"/>
      <c r="L81" s="208"/>
    </row>
    <row r="82" spans="11:12" s="125" customFormat="1" ht="15" customHeight="1">
      <c r="K82" s="208"/>
      <c r="L82" s="208"/>
    </row>
    <row r="83" spans="11:12" s="125" customFormat="1" ht="15" customHeight="1">
      <c r="K83" s="208"/>
      <c r="L83" s="208"/>
    </row>
    <row r="84" spans="11:12" s="125" customFormat="1" ht="15" customHeight="1">
      <c r="K84" s="208"/>
      <c r="L84" s="208"/>
    </row>
    <row r="85" spans="11:12" s="125" customFormat="1" ht="15" customHeight="1">
      <c r="K85" s="208"/>
      <c r="L85" s="208"/>
    </row>
    <row r="86" spans="11:12" s="125" customFormat="1" ht="15" customHeight="1">
      <c r="K86" s="208"/>
      <c r="L86" s="208"/>
    </row>
    <row r="87" spans="11:12" s="125" customFormat="1" ht="15" customHeight="1">
      <c r="K87" s="208"/>
      <c r="L87" s="208"/>
    </row>
    <row r="88" spans="11:12" s="125" customFormat="1" ht="15" customHeight="1">
      <c r="K88" s="208"/>
      <c r="L88" s="208"/>
    </row>
    <row r="89" spans="11:12" s="125" customFormat="1" ht="15" customHeight="1">
      <c r="K89" s="208"/>
      <c r="L89" s="208"/>
    </row>
    <row r="90" spans="11:12" s="125" customFormat="1" ht="15" customHeight="1">
      <c r="K90" s="208"/>
      <c r="L90" s="208"/>
    </row>
    <row r="91" spans="11:12" s="125" customFormat="1" ht="15" customHeight="1">
      <c r="K91" s="208"/>
      <c r="L91" s="208"/>
    </row>
    <row r="92" spans="11:12" s="125" customFormat="1">
      <c r="K92" s="208"/>
      <c r="L92" s="208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20-05-2024</vt:lpstr>
      <vt:lpstr>By Order</vt:lpstr>
      <vt:lpstr>All Stores</vt:lpstr>
      <vt:lpstr>'20-05-2024'!Print_Titles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2024-05-24T05:07:39Z</cp:lastPrinted>
  <dcterms:created xsi:type="dcterms:W3CDTF">2010-10-20T06:23:14Z</dcterms:created>
  <dcterms:modified xsi:type="dcterms:W3CDTF">2024-05-24T05:08:02Z</dcterms:modified>
</cp:coreProperties>
</file>