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5"/>
  </bookViews>
  <sheets>
    <sheet name="Supermarkets" sheetId="5" r:id="rId1"/>
    <sheet name="stores" sheetId="7" r:id="rId2"/>
    <sheet name="Comp" sheetId="8" r:id="rId3"/>
    <sheet name="22-04-2024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'22-04-2024'!$12:$14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11" l="1"/>
  <c r="G89" i="11"/>
  <c r="I88" i="11"/>
  <c r="G88" i="11"/>
  <c r="I83" i="11"/>
  <c r="G83" i="11"/>
  <c r="I84" i="11"/>
  <c r="G84" i="11"/>
  <c r="I87" i="11"/>
  <c r="G87" i="11"/>
  <c r="I86" i="11"/>
  <c r="G86" i="11"/>
  <c r="I85" i="11"/>
  <c r="G85" i="11"/>
  <c r="I79" i="11"/>
  <c r="G79" i="11"/>
  <c r="I76" i="11"/>
  <c r="G76" i="11"/>
  <c r="I77" i="11"/>
  <c r="G77" i="11"/>
  <c r="I78" i="11"/>
  <c r="G78" i="11"/>
  <c r="I80" i="11"/>
  <c r="G80" i="11"/>
  <c r="I69" i="11"/>
  <c r="G69" i="11"/>
  <c r="I71" i="11"/>
  <c r="G71" i="11"/>
  <c r="I72" i="11"/>
  <c r="G72" i="11"/>
  <c r="I70" i="11"/>
  <c r="G70" i="11"/>
  <c r="I68" i="11"/>
  <c r="G68" i="11"/>
  <c r="I73" i="11"/>
  <c r="G73" i="11"/>
  <c r="I63" i="11"/>
  <c r="G63" i="11"/>
  <c r="I64" i="11"/>
  <c r="G64" i="11"/>
  <c r="I62" i="11"/>
  <c r="G62" i="11"/>
  <c r="I57" i="11"/>
  <c r="G57" i="11"/>
  <c r="I59" i="11"/>
  <c r="G59" i="11"/>
  <c r="I65" i="11"/>
  <c r="G65" i="11"/>
  <c r="I61" i="11"/>
  <c r="G61" i="11"/>
  <c r="I60" i="11"/>
  <c r="G60" i="11"/>
  <c r="I58" i="11"/>
  <c r="G58" i="11"/>
  <c r="I54" i="11"/>
  <c r="G54" i="11"/>
  <c r="I50" i="11"/>
  <c r="G50" i="11"/>
  <c r="I51" i="11"/>
  <c r="G51" i="11"/>
  <c r="I52" i="11"/>
  <c r="G52" i="11"/>
  <c r="I53" i="11"/>
  <c r="G53" i="11"/>
  <c r="I49" i="11"/>
  <c r="G49" i="11"/>
  <c r="I43" i="11"/>
  <c r="G43" i="11"/>
  <c r="I41" i="11"/>
  <c r="G41" i="11"/>
  <c r="I42" i="11"/>
  <c r="G42" i="11"/>
  <c r="I44" i="11"/>
  <c r="G44" i="11"/>
  <c r="I45" i="11"/>
  <c r="G45" i="11"/>
  <c r="I46" i="11"/>
  <c r="G46" i="11"/>
  <c r="I35" i="11"/>
  <c r="G35" i="11"/>
  <c r="I34" i="11"/>
  <c r="G34" i="11"/>
  <c r="I36" i="11"/>
  <c r="G36" i="11"/>
  <c r="I37" i="11"/>
  <c r="G37" i="11"/>
  <c r="I38" i="11"/>
  <c r="G38" i="11"/>
  <c r="I29" i="11"/>
  <c r="G29" i="11"/>
  <c r="I30" i="11"/>
  <c r="G30" i="11"/>
  <c r="I25" i="11"/>
  <c r="G25" i="11"/>
  <c r="I22" i="11"/>
  <c r="G22" i="11"/>
  <c r="I17" i="11"/>
  <c r="G17" i="11"/>
  <c r="I19" i="11"/>
  <c r="G19" i="11"/>
  <c r="I23" i="11"/>
  <c r="G23" i="11"/>
  <c r="I21" i="11"/>
  <c r="G21" i="11"/>
  <c r="I20" i="11"/>
  <c r="G20" i="11"/>
  <c r="I26" i="11"/>
  <c r="G26" i="11"/>
  <c r="I31" i="11"/>
  <c r="G31" i="11"/>
  <c r="I27" i="11"/>
  <c r="G27" i="11"/>
  <c r="I24" i="11"/>
  <c r="G24" i="11"/>
  <c r="I18" i="11"/>
  <c r="G18" i="11"/>
  <c r="I28" i="11"/>
  <c r="G28" i="11"/>
  <c r="I16" i="11"/>
  <c r="G16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<sst xmlns="http://schemas.openxmlformats.org/spreadsheetml/2006/main" count="852" uniqueCount="231">
  <si>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</si>
  <si>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</si>
  <si>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</si>
  <si>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</si>
  <si>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</si>
  <si>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</si>
  <si>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</si>
  <si>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</si>
  <si>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</si>
  <si>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</si>
  <si>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</si>
  <si>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</si>
  <si>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</si>
  <si>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</si>
  <si>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</si>
  <si>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</si>
  <si>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</si>
  <si>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</si>
  <si>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</si>
  <si>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</si>
  <si>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</si>
  <si>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</si>
  <si>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</si>
  <si>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</si>
  <si>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</si>
  <si>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</si>
  <si>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</si>
  <si>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</si>
  <si>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</si>
  <si>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</si>
  <si>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</si>
  <si>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</si>
  <si>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</si>
  <si>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</si>
  <si>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</si>
  <si>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</si>
  <si>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</si>
  <si>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</si>
  <si>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</si>
  <si>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</si>
  <si>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</si>
  <si>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</si>
  <si>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</si>
  <si>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</si>
  <si>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</si>
  <si>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</si>
  <si>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</si>
  <si>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</si>
  <si>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</si>
  <si>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</si>
  <si>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</si>
  <si>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</si>
  <si>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</si>
  <si>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</si>
  <si>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</si>
  <si>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</si>
  <si>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</si>
  <si>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</si>
  <si>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</si>
  <si>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</si>
  <si>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</si>
  <si>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</si>
  <si>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</si>
  <si>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</si>
  <si>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</si>
  <si>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</si>
  <si>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</si>
  <si>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</si>
  <si>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</si>
  <si>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</si>
  <si>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</si>
  <si>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</si>
  <si>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</si>
  <si>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</si>
  <si>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</si>
  <si>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</si>
  <si>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</si>
  <si>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</si>
  <si>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</si>
  <si>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</si>
  <si>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</si>
  <si>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</si>
  <si>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</si>
  <si>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</si>
  <si>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</si>
  <si>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</si>
  <si>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</si>
  <si>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</si>
  <si>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</si>
  <si>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</si>
  <si>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</si>
  <si>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</si>
  <si>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</si>
  <si>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</si>
  <si>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</si>
  <si>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</si>
  <si>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</si>
  <si>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</si>
  <si>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</si>
  <si>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</si>
  <si>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</si>
  <si>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</si>
  <si>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</si>
  <si>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</si>
  <si>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</si>
  <si>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</si>
  <si>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</si>
  <si>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</si>
  <si>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</si>
  <si>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</si>
  <si>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</si>
  <si>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</si>
  <si>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</si>
  <si>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</si>
  <si>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</si>
  <si>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</si>
  <si>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</si>
  <si>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</si>
  <si>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</si>
  <si>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</si>
  <si>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</si>
  <si>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</si>
  <si>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</si>
  <si>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</si>
  <si>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</si>
  <si>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</si>
  <si>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</si>
  <si>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</si>
  <si>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</si>
  <si>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</si>
  <si>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</si>
  <si>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</si>
  <si>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</si>
  <si>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</si>
  <si>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</si>
  <si>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</si>
  <si>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</si>
  <si>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</si>
  <si>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</si>
  <si>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</si>
  <si>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</si>
  <si>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</si>
  <si>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</si>
  <si>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</si>
  <si>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</si>
  <si>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</si>
  <si>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</si>
  <si>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</si>
  <si>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</si>
  <si>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</si>
  <si>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</si>
  <si>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</si>
  <si>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</si>
  <si>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</si>
  <si>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</si>
  <si>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</si>
  <si>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</si>
  <si>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</si>
  <si>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</si>
  <si>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</si>
  <si>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</si>
  <si>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</si>
  <si>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</si>
  <si>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</si>
  <si>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</si>
  <si>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</si>
  <si>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</si>
  <si>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</si>
  <si>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</si>
  <si>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</si>
  <si>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</si>
  <si>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</si>
  <si>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</si>
  <si>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</si>
  <si>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</si>
  <si>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</si>
  <si>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</si>
  <si>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</si>
  <si>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</si>
  <si>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</si>
  <si>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</si>
  <si>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</si>
  <si>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</si>
  <si>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</si>
  <si>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</si>
  <si>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</si>
  <si>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</si>
  <si>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</si>
  <si>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</si>
  <si>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</si>
  <si>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</si>
  <si>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</si>
  <si>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</si>
  <si>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</si>
  <si>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</si>
  <si>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</si>
  <si>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</si>
  <si>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</si>
  <si>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</si>
  <si>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</si>
  <si>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</si>
  <si>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</si>
  <si>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</si>
  <si>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</si>
  <si>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</si>
  <si>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</si>
  <si>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</si>
  <si>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</si>
  <si>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</si>
  <si>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1$=89700 LBP</t>
  </si>
  <si>
    <t>معدل الأسعار في نيسان 2023 (ل.ل.)</t>
  </si>
  <si>
    <t>معدل أسعار  السوبرماركات في 15-04-2024(ل.ل.)</t>
  </si>
  <si>
    <t>معدل أسعار المحلات والملاحم في 15-04-2024 (ل.ل.)</t>
  </si>
  <si>
    <t>المعدل العام للأسعار في 15-04-2024  (ل.ل.)</t>
  </si>
  <si>
    <t xml:space="preserve"> التاريخ 22 نيسان 2024</t>
  </si>
  <si>
    <t>معدل أسعار  السوبرماركات في 22-04-2024(ل.ل.)</t>
  </si>
  <si>
    <t>معدل أسعار المحلات والملاحم في 22-04-2024 (ل.ل.)</t>
  </si>
  <si>
    <t xml:space="preserve"> التاريخ 22نيسان 2024</t>
  </si>
  <si>
    <t>المعدل العام للأسعار في 22-04-2024 (ل.ل.)</t>
  </si>
  <si>
    <t>المعدل العام للأسعار في 22-04-2024  (ل.ل.)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</si>
  <si>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</si>
  <si>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</si>
  <si>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 xml:space="preserve"> التاريخ22 نيسان 2024 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</si>
  <si>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</si>
  <si>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</si>
  <si>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</si>
  <si>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</si>
  <si>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</si>
  <si>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</si>
  <si>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</si>
  <si>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المجموع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</si>
</sst>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8" fillId="0" borderId="0" xfId="0" applyFont="1" applyAlignment="1">
      <alignment horizontal="center"/>
    </xf>
    <xf numFmtId="0" fontId="0" fillId="0" borderId="0" xfId="0" applyBorder="1"/>
    <xf numFmtId="0" fontId="6" fillId="2" borderId="1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9" t="s">
        <v>202</v>
      </c>
      <c r="B9" s="209"/>
      <c r="C9" s="209"/>
      <c r="D9" s="209"/>
      <c r="E9" s="209"/>
      <c r="F9" s="209"/>
      <c r="G9" s="209"/>
      <c r="H9" s="209"/>
      <c r="I9" s="209"/>
    </row>
    <row r="10" spans="1:9" ht="18">
      <c r="A10" s="2" t="s">
        <v>214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5"/>
      <c r="G11" s="125"/>
      <c r="H11" s="125"/>
    </row>
    <row r="12" spans="1:9" ht="24.75" customHeight="1">
      <c r="A12" s="210" t="s">
        <v>3</v>
      </c>
      <c r="B12" s="216"/>
      <c r="C12" s="214" t="s">
        <v>0</v>
      </c>
      <c r="D12" s="212" t="s">
        <v>23</v>
      </c>
      <c r="E12" s="212" t="s">
        <v>210</v>
      </c>
      <c r="F12" s="212" t="s">
        <v>215</v>
      </c>
      <c r="G12" s="212" t="s">
        <v>197</v>
      </c>
      <c r="H12" s="212" t="s">
        <v>211</v>
      </c>
      <c r="I12" s="212" t="s">
        <v>187</v>
      </c>
    </row>
    <row r="13" spans="1:9" ht="38.25" customHeight="1" thickBot="1">
      <c r="A13" s="211"/>
      <c r="B13" s="217"/>
      <c r="C13" s="215"/>
      <c r="D13" s="213"/>
      <c r="E13" s="213"/>
      <c r="F13" s="213"/>
      <c r="G13" s="213"/>
      <c r="H13" s="213"/>
      <c r="I13" s="213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8">
        <v>64685.680555555555</v>
      </c>
      <c r="F15" s="177">
        <v>71949.8</v>
      </c>
      <c r="G15" s="45">
        <f t="shared" ref="G15:G30" si="0">(F15-E15)/E15</f>
        <v>0.11229872488093605</v>
      </c>
      <c r="H15" s="177">
        <v>79149.8</v>
      </c>
      <c r="I15" s="45">
        <f t="shared" ref="I15:I30" si="1">(F15-H15)/H15</f>
        <v>-9.0966749126340174E-2</v>
      </c>
    </row>
    <row r="16" spans="1:9" ht="16.5">
      <c r="A16" s="37"/>
      <c r="B16" s="92" t="s">
        <v>5</v>
      </c>
      <c r="C16" s="151" t="s">
        <v>85</v>
      </c>
      <c r="D16" s="147" t="s">
        <v>161</v>
      </c>
      <c r="E16" s="171">
        <v>79707.350000000006</v>
      </c>
      <c r="F16" s="171">
        <v>102499.77777777778</v>
      </c>
      <c r="G16" s="48">
        <f>(F16-E16)/E16</f>
        <v>0.28595139316233414</v>
      </c>
      <c r="H16" s="171">
        <v>98499.777777777781</v>
      </c>
      <c r="I16" s="44">
        <f t="shared" si="1"/>
        <v>4.0609228672822725E-2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71">
        <v>67386.245833333334</v>
      </c>
      <c r="F17" s="171">
        <v>92449.8</v>
      </c>
      <c r="G17" s="48">
        <f t="shared" si="0"/>
        <v>0.37193872216381446</v>
      </c>
      <c r="H17" s="171">
        <v>103949.8</v>
      </c>
      <c r="I17" s="44">
        <f t="shared" si="1"/>
        <v>-0.11063032348306587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71">
        <v>21032.633333333331</v>
      </c>
      <c r="F18" s="171">
        <v>47349.8</v>
      </c>
      <c r="G18" s="48">
        <f t="shared" si="0"/>
        <v>1.2512540036990141</v>
      </c>
      <c r="H18" s="171">
        <v>47394.8</v>
      </c>
      <c r="I18" s="44">
        <f t="shared" si="1"/>
        <v>-9.4947125001054961E-4</v>
      </c>
    </row>
    <row r="19" spans="1:9" ht="16.5">
      <c r="A19" s="37"/>
      <c r="B19" s="92" t="s">
        <v>8</v>
      </c>
      <c r="C19" s="151" t="s">
        <v>89</v>
      </c>
      <c r="D19" s="147" t="s">
        <v>161</v>
      </c>
      <c r="E19" s="171">
        <v>255803.41666666666</v>
      </c>
      <c r="F19" s="171">
        <v>361812.25</v>
      </c>
      <c r="G19" s="48">
        <f t="shared" si="0"/>
        <v>0.41441523617908421</v>
      </c>
      <c r="H19" s="171">
        <v>370437.25</v>
      </c>
      <c r="I19" s="44">
        <f t="shared" si="1"/>
        <v>-2.3283295618893619E-2</v>
      </c>
    </row>
    <row r="20" spans="1:9" ht="16.5">
      <c r="A20" s="37"/>
      <c r="B20" s="92" t="s">
        <v>9</v>
      </c>
      <c r="C20" s="151" t="s">
        <v>88</v>
      </c>
      <c r="D20" s="11" t="s">
        <v>161</v>
      </c>
      <c r="E20" s="171">
        <v>66095.133333333331</v>
      </c>
      <c r="F20" s="171">
        <v>82799.8</v>
      </c>
      <c r="G20" s="48">
        <f t="shared" si="0"/>
        <v>0.25273671183052315</v>
      </c>
      <c r="H20" s="171">
        <v>84849.8</v>
      </c>
      <c r="I20" s="44">
        <f t="shared" si="1"/>
        <v>-2.4160339800447378E-2</v>
      </c>
    </row>
    <row r="21" spans="1:9" ht="16.5">
      <c r="A21" s="37"/>
      <c r="B21" s="92" t="s">
        <v>10</v>
      </c>
      <c r="C21" s="15" t="s">
        <v>90</v>
      </c>
      <c r="D21" s="147" t="s">
        <v>161</v>
      </c>
      <c r="E21" s="171">
        <v>72412.372222222228</v>
      </c>
      <c r="F21" s="171">
        <v>89649.8</v>
      </c>
      <c r="G21" s="48">
        <f t="shared" si="0"/>
        <v>0.23804534016478301</v>
      </c>
      <c r="H21" s="171">
        <v>100349.8</v>
      </c>
      <c r="I21" s="44">
        <f t="shared" si="1"/>
        <v>-0.10662701868862717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71">
        <v>16045.950694444444</v>
      </c>
      <c r="F22" s="171">
        <v>29798.799999999999</v>
      </c>
      <c r="G22" s="48">
        <f t="shared" si="0"/>
        <v>0.85709158450282263</v>
      </c>
      <c r="H22" s="171">
        <v>36055.333333333336</v>
      </c>
      <c r="I22" s="44">
        <f t="shared" si="1"/>
        <v>-0.17352587689292392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71">
        <v>20588.668750000001</v>
      </c>
      <c r="F23" s="171">
        <v>37554.222222222219</v>
      </c>
      <c r="G23" s="48">
        <f t="shared" si="0"/>
        <v>0.82402382000644003</v>
      </c>
      <c r="H23" s="171">
        <v>41549.777777777781</v>
      </c>
      <c r="I23" s="44">
        <f t="shared" si="1"/>
        <v>-9.6163102891311233E-2</v>
      </c>
    </row>
    <row r="24" spans="1:9" ht="16.5">
      <c r="A24" s="37"/>
      <c r="B24" s="92" t="s">
        <v>13</v>
      </c>
      <c r="C24" s="15" t="s">
        <v>93</v>
      </c>
      <c r="D24" s="149" t="s">
        <v>81</v>
      </c>
      <c r="E24" s="171">
        <v>24443.84375</v>
      </c>
      <c r="F24" s="171">
        <v>36722</v>
      </c>
      <c r="G24" s="48">
        <f t="shared" si="0"/>
        <v>0.50230055369258364</v>
      </c>
      <c r="H24" s="171">
        <v>39833.111111111109</v>
      </c>
      <c r="I24" s="44">
        <f t="shared" si="1"/>
        <v>-7.8103643534970874E-2</v>
      </c>
    </row>
    <row r="25" spans="1:9" ht="16.5">
      <c r="A25" s="37"/>
      <c r="B25" s="92" t="s">
        <v>14</v>
      </c>
      <c r="C25" s="15" t="s">
        <v>94</v>
      </c>
      <c r="D25" s="149" t="s">
        <v>81</v>
      </c>
      <c r="E25" s="171">
        <v>19645.877083333333</v>
      </c>
      <c r="F25" s="171">
        <v>37098.800000000003</v>
      </c>
      <c r="G25" s="48">
        <f>(F25-E25)/E25</f>
        <v>0.88837585833584054</v>
      </c>
      <c r="H25" s="171">
        <v>42055.333333333336</v>
      </c>
      <c r="I25" s="44">
        <f t="shared" si="1"/>
        <v>-0.11785742593091639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71">
        <v>48848.294444444444</v>
      </c>
      <c r="F26" s="171">
        <v>84149.8</v>
      </c>
      <c r="G26" s="48">
        <f>(F26-E26)/E26</f>
        <v>0.72267631771062635</v>
      </c>
      <c r="H26" s="171">
        <v>97277.555555555562</v>
      </c>
      <c r="I26" s="44">
        <f t="shared" si="1"/>
        <v>-0.13495153615428021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71">
        <v>25969.979563492063</v>
      </c>
      <c r="F27" s="171">
        <v>36722</v>
      </c>
      <c r="G27" s="48">
        <f t="shared" si="0"/>
        <v>0.41401728523586728</v>
      </c>
      <c r="H27" s="171">
        <v>39499.777777777781</v>
      </c>
      <c r="I27" s="44">
        <f t="shared" si="1"/>
        <v>-7.0323883678670554E-2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71">
        <v>93775.122222222228</v>
      </c>
      <c r="F28" s="171">
        <v>98349.8</v>
      </c>
      <c r="G28" s="48">
        <f t="shared" si="0"/>
        <v>4.878349043296365E-2</v>
      </c>
      <c r="H28" s="171">
        <v>101999.77777777778</v>
      </c>
      <c r="I28" s="44">
        <f t="shared" si="1"/>
        <v>-3.5784173821729458E-2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71">
        <v>60609.175000000003</v>
      </c>
      <c r="F29" s="171">
        <v>128464.28571428571</v>
      </c>
      <c r="G29" s="48">
        <f t="shared" si="0"/>
        <v>1.1195517958178065</v>
      </c>
      <c r="H29" s="171">
        <v>125078.57142857143</v>
      </c>
      <c r="I29" s="44">
        <f t="shared" si="1"/>
        <v>2.7068699674490236E-2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4">
        <v>42212.216666666667</v>
      </c>
      <c r="F30" s="174">
        <v>58549.8</v>
      </c>
      <c r="G30" s="51">
        <f t="shared" si="0"/>
        <v>0.38703448014457115</v>
      </c>
      <c r="H30" s="174">
        <v>59449.8</v>
      </c>
      <c r="I30" s="56">
        <f t="shared" si="1"/>
        <v>-1.513882300697395E-2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42"/>
      <c r="F31" s="191"/>
      <c r="G31" s="52"/>
      <c r="H31" s="191"/>
      <c r="I31" s="53"/>
    </row>
    <row r="32" spans="1:9" ht="16.5">
      <c r="A32" s="33"/>
      <c r="B32" s="39" t="s">
        <v>26</v>
      </c>
      <c r="C32" s="153" t="s">
        <v>100</v>
      </c>
      <c r="D32" s="20" t="s">
        <v>161</v>
      </c>
      <c r="E32" s="177">
        <v>96148.58928571429</v>
      </c>
      <c r="F32" s="177">
        <v>183249.8</v>
      </c>
      <c r="G32" s="45">
        <f>(F32-E32)/E32</f>
        <v>0.90590211839152956</v>
      </c>
      <c r="H32" s="177">
        <v>167949.8</v>
      </c>
      <c r="I32" s="44">
        <f>(F32-H32)/H32</f>
        <v>9.1098649715569774E-2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93137.258333333331</v>
      </c>
      <c r="F33" s="171">
        <v>181449.8</v>
      </c>
      <c r="G33" s="48">
        <f>(F33-E33)/E33</f>
        <v>0.94819778085587114</v>
      </c>
      <c r="H33" s="171">
        <v>166949.79999999999</v>
      </c>
      <c r="I33" s="44">
        <f>(F33-H33)/H33</f>
        <v>8.6852455049362148E-2</v>
      </c>
    </row>
    <row r="34" spans="1:9" ht="16.5">
      <c r="A34" s="37"/>
      <c r="B34" s="166" t="s">
        <v>28</v>
      </c>
      <c r="C34" s="151" t="s">
        <v>102</v>
      </c>
      <c r="D34" s="147" t="s">
        <v>161</v>
      </c>
      <c r="E34" s="171">
        <v>54372.653571428571</v>
      </c>
      <c r="F34" s="171">
        <v>47562.5</v>
      </c>
      <c r="G34" s="48">
        <f>(F34-E34)/E34</f>
        <v>-0.12524960847243127</v>
      </c>
      <c r="H34" s="171">
        <v>46937.5</v>
      </c>
      <c r="I34" s="44">
        <f>(F34-H34)/H34</f>
        <v>1.3315579227696404E-2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63282.891666666663</v>
      </c>
      <c r="F35" s="171">
        <v>114750</v>
      </c>
      <c r="G35" s="48">
        <f>(F35-E35)/E35</f>
        <v>0.81328629235890126</v>
      </c>
      <c r="H35" s="171">
        <v>119750</v>
      </c>
      <c r="I35" s="44">
        <f>(F35-H35)/H35</f>
        <v>-4.1753653444676408E-2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30571.375</v>
      </c>
      <c r="F36" s="171">
        <v>58498.8</v>
      </c>
      <c r="G36" s="51">
        <f>(F36-E36)/E36</f>
        <v>0.91351550265567061</v>
      </c>
      <c r="H36" s="171">
        <v>56349.8</v>
      </c>
      <c r="I36" s="56">
        <f>(F36-H36)/H36</f>
        <v>3.8136781319543282E-2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91"/>
      <c r="G37" s="52"/>
      <c r="H37" s="191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71">
        <v>1558697.75</v>
      </c>
      <c r="F38" s="171">
        <v>1841242</v>
      </c>
      <c r="G38" s="45">
        <f t="shared" ref="G38:G43" si="2">(F38-E38)/E38</f>
        <v>0.18126942827754772</v>
      </c>
      <c r="H38" s="171">
        <v>1690396.5</v>
      </c>
      <c r="I38" s="44">
        <f t="shared" ref="I38:I43" si="3">(F38-H38)/H38</f>
        <v>8.9236755991863453E-2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71">
        <v>956871.63571428566</v>
      </c>
      <c r="F39" s="171">
        <v>947531</v>
      </c>
      <c r="G39" s="48">
        <f t="shared" si="2"/>
        <v>-9.761639247790074E-3</v>
      </c>
      <c r="H39" s="171">
        <v>942134.96871508367</v>
      </c>
      <c r="I39" s="44">
        <f t="shared" si="3"/>
        <v>5.7274503803585869E-3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9">
        <v>615951.45833333337</v>
      </c>
      <c r="F40" s="171">
        <v>615940</v>
      </c>
      <c r="G40" s="48">
        <f t="shared" si="2"/>
        <v>-1.8602656391749709E-5</v>
      </c>
      <c r="H40" s="171">
        <v>616178.86592178768</v>
      </c>
      <c r="I40" s="44">
        <f t="shared" si="3"/>
        <v>-3.8765679090656171E-4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72">
        <v>300247.02777777775</v>
      </c>
      <c r="F41" s="171">
        <v>344149</v>
      </c>
      <c r="G41" s="48">
        <f t="shared" si="2"/>
        <v>0.14621950647489998</v>
      </c>
      <c r="H41" s="171">
        <v>386457.5</v>
      </c>
      <c r="I41" s="44">
        <f t="shared" si="3"/>
        <v>-0.10947775628626692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72">
        <v>304378.97916666669</v>
      </c>
      <c r="F42" s="171">
        <v>233220</v>
      </c>
      <c r="G42" s="48">
        <f t="shared" si="2"/>
        <v>-0.23378414423192692</v>
      </c>
      <c r="H42" s="171">
        <v>291525</v>
      </c>
      <c r="I42" s="44">
        <f t="shared" si="3"/>
        <v>-0.2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5">
        <v>591856.26190476189</v>
      </c>
      <c r="F43" s="171">
        <v>808421.25</v>
      </c>
      <c r="G43" s="51">
        <f t="shared" si="2"/>
        <v>0.36590807943514925</v>
      </c>
      <c r="H43" s="171">
        <v>859326</v>
      </c>
      <c r="I43" s="59">
        <f t="shared" si="3"/>
        <v>-5.9237995824634654E-2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42"/>
      <c r="F44" s="191"/>
      <c r="G44" s="6"/>
      <c r="H44" s="191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9">
        <v>354638.89727750141</v>
      </c>
      <c r="F45" s="171">
        <v>307770.66666666669</v>
      </c>
      <c r="G45" s="45">
        <f t="shared" ref="G45:G50" si="4">(F45-E45)/E45</f>
        <v>-0.13215761432441181</v>
      </c>
      <c r="H45" s="171">
        <v>315020.16387337056</v>
      </c>
      <c r="I45" s="44">
        <f t="shared" ref="I45:I50" si="5">(F45-H45)/H45</f>
        <v>-2.3012803744264367E-2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72">
        <v>323478.65129215037</v>
      </c>
      <c r="F46" s="171">
        <v>315206.8</v>
      </c>
      <c r="G46" s="48">
        <f t="shared" si="4"/>
        <v>-2.5571552432001602E-2</v>
      </c>
      <c r="H46" s="171">
        <v>315260.92290502792</v>
      </c>
      <c r="I46" s="84">
        <f t="shared" si="5"/>
        <v>-1.7167654186002839E-4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72">
        <v>1022216.7819829425</v>
      </c>
      <c r="F47" s="171">
        <v>990025.57142857148</v>
      </c>
      <c r="G47" s="48">
        <f t="shared" si="4"/>
        <v>-3.1491569226563702E-2</v>
      </c>
      <c r="H47" s="171">
        <v>990345.98643256188</v>
      </c>
      <c r="I47" s="84">
        <f t="shared" si="5"/>
        <v>-3.2353844856241465E-4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72">
        <v>1286304.0404166668</v>
      </c>
      <c r="F48" s="171">
        <v>1301771.25</v>
      </c>
      <c r="G48" s="48">
        <f t="shared" si="4"/>
        <v>1.2024536266187116E-2</v>
      </c>
      <c r="H48" s="171">
        <v>1302216.6187499999</v>
      </c>
      <c r="I48" s="84">
        <f t="shared" si="5"/>
        <v>-3.4200819094707693E-4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72">
        <v>149582.20615671642</v>
      </c>
      <c r="F49" s="171">
        <v>140821.25</v>
      </c>
      <c r="G49" s="48">
        <f t="shared" si="4"/>
        <v>-5.8569507575905226E-2</v>
      </c>
      <c r="H49" s="171">
        <v>140882.87011173184</v>
      </c>
      <c r="I49" s="44">
        <f t="shared" si="5"/>
        <v>-4.3738540876525004E-4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5">
        <v>1898465.625</v>
      </c>
      <c r="F50" s="171">
        <v>1818667.5</v>
      </c>
      <c r="G50" s="56">
        <f t="shared" si="4"/>
        <v>-4.2032957536431562E-2</v>
      </c>
      <c r="H50" s="171">
        <v>1818667.5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42"/>
      <c r="F51" s="191"/>
      <c r="G51" s="52"/>
      <c r="H51" s="191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9">
        <v>164997.75497512438</v>
      </c>
      <c r="F52" s="168">
        <v>144118</v>
      </c>
      <c r="G52" s="170">
        <f t="shared" ref="G52:G60" si="6">(F52-E52)/E52</f>
        <v>-0.12654569135363256</v>
      </c>
      <c r="H52" s="168">
        <v>149430.67877094971</v>
      </c>
      <c r="I52" s="116">
        <f t="shared" ref="I52:I60" si="7">(F52-H52)/H52</f>
        <v>-3.5552798224875184E-2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72">
        <v>169574.45</v>
      </c>
      <c r="F53" s="171">
        <v>194051</v>
      </c>
      <c r="G53" s="173">
        <f t="shared" si="6"/>
        <v>0.14434102543160238</v>
      </c>
      <c r="H53" s="171">
        <v>194183.96312849162</v>
      </c>
      <c r="I53" s="84">
        <f t="shared" si="7"/>
        <v>-6.8472764871753693E-4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72">
        <v>148437.79166666669</v>
      </c>
      <c r="F54" s="171">
        <v>128869</v>
      </c>
      <c r="G54" s="173">
        <f t="shared" si="6"/>
        <v>-0.13183160061159188</v>
      </c>
      <c r="H54" s="171">
        <v>128895.72625698324</v>
      </c>
      <c r="I54" s="84">
        <f t="shared" si="7"/>
        <v>-2.0734789088315729E-4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72">
        <v>198136.54166666669</v>
      </c>
      <c r="F55" s="171">
        <v>202542</v>
      </c>
      <c r="G55" s="173">
        <f t="shared" si="6"/>
        <v>2.2234456583706801E-2</v>
      </c>
      <c r="H55" s="171">
        <v>192754.77653631283</v>
      </c>
      <c r="I55" s="84">
        <f t="shared" si="7"/>
        <v>5.0775517159977461E-2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72">
        <v>99151.195688225533</v>
      </c>
      <c r="F56" s="171">
        <v>102482.25</v>
      </c>
      <c r="G56" s="178">
        <f t="shared" si="6"/>
        <v>3.3595704909588284E-2</v>
      </c>
      <c r="H56" s="171">
        <v>105290.76201117318</v>
      </c>
      <c r="I56" s="85">
        <f t="shared" si="7"/>
        <v>-2.6673869174535458E-2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5">
        <v>110614.46019900497</v>
      </c>
      <c r="F57" s="174">
        <v>90338.71428571429</v>
      </c>
      <c r="G57" s="176">
        <f t="shared" si="6"/>
        <v>-0.18330104289089205</v>
      </c>
      <c r="H57" s="174">
        <v>105517.26703910614</v>
      </c>
      <c r="I57" s="117">
        <f t="shared" si="7"/>
        <v>-0.1438489943808578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9">
        <v>229415.28571428574</v>
      </c>
      <c r="F58" s="177">
        <v>197539.33333333334</v>
      </c>
      <c r="G58" s="44">
        <f t="shared" si="6"/>
        <v>-0.13894432658097058</v>
      </c>
      <c r="H58" s="177">
        <v>197539.33333333334</v>
      </c>
      <c r="I58" s="44">
        <f t="shared" si="7"/>
        <v>0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72">
        <v>223444.28571428571</v>
      </c>
      <c r="F59" s="171">
        <v>196532.7</v>
      </c>
      <c r="G59" s="48">
        <f t="shared" si="6"/>
        <v>-0.12043980282716682</v>
      </c>
      <c r="H59" s="171">
        <v>193172.20726256983</v>
      </c>
      <c r="I59" s="44">
        <f t="shared" si="7"/>
        <v>1.7396357297209005E-2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5">
        <v>1100210.5</v>
      </c>
      <c r="F60" s="171">
        <v>978328</v>
      </c>
      <c r="G60" s="51">
        <f t="shared" si="6"/>
        <v>-0.11078107325825376</v>
      </c>
      <c r="H60" s="171">
        <v>978328</v>
      </c>
      <c r="I60" s="51">
        <f t="shared" si="7"/>
        <v>0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42"/>
      <c r="F61" s="191"/>
      <c r="G61" s="52"/>
      <c r="H61" s="191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9">
        <v>468664.55939054728</v>
      </c>
      <c r="F62" s="171">
        <v>402416.625</v>
      </c>
      <c r="G62" s="45">
        <f t="shared" ref="G62:G67" si="8">(F62-E62)/E62</f>
        <v>-0.14135469188601818</v>
      </c>
      <c r="H62" s="171">
        <v>399157.76163873373</v>
      </c>
      <c r="I62" s="44">
        <f t="shared" ref="I62:I67" si="9">(F62-H62)/H62</f>
        <v>8.1643492234425626E-3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72">
        <v>2402265.0625</v>
      </c>
      <c r="F63" s="171">
        <v>2902991</v>
      </c>
      <c r="G63" s="48">
        <f t="shared" si="8"/>
        <v>0.20843908747476111</v>
      </c>
      <c r="H63" s="171">
        <v>2933190</v>
      </c>
      <c r="I63" s="44">
        <f t="shared" si="9"/>
        <v>-1.0295616717635066E-2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72">
        <v>902217.28606965172</v>
      </c>
      <c r="F64" s="171">
        <v>903839.625</v>
      </c>
      <c r="G64" s="48">
        <f t="shared" si="8"/>
        <v>1.7981687509177674E-3</v>
      </c>
      <c r="H64" s="171">
        <v>903839.625</v>
      </c>
      <c r="I64" s="84">
        <f t="shared" si="9"/>
        <v>0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72">
        <v>625638.82898009953</v>
      </c>
      <c r="F65" s="171">
        <v>598448.5</v>
      </c>
      <c r="G65" s="48">
        <f t="shared" si="8"/>
        <v>-4.3460104649234298E-2</v>
      </c>
      <c r="H65" s="171">
        <v>594262.5</v>
      </c>
      <c r="I65" s="84">
        <f t="shared" si="9"/>
        <v>7.0440251572327041E-3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72">
        <v>306133.42857142858</v>
      </c>
      <c r="F66" s="171">
        <v>291525</v>
      </c>
      <c r="G66" s="48">
        <f t="shared" si="8"/>
        <v>-4.7719155139635684E-2</v>
      </c>
      <c r="H66" s="171">
        <v>291525</v>
      </c>
      <c r="I66" s="84">
        <f t="shared" si="9"/>
        <v>0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5">
        <v>217731.35714285716</v>
      </c>
      <c r="F67" s="171">
        <v>218569</v>
      </c>
      <c r="G67" s="51">
        <f t="shared" si="8"/>
        <v>3.8471392827136475E-3</v>
      </c>
      <c r="H67" s="171">
        <v>218630.24767225326</v>
      </c>
      <c r="I67" s="85">
        <f t="shared" si="9"/>
        <v>-2.8014271998207259E-4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42"/>
      <c r="F68" s="191"/>
      <c r="G68" s="60"/>
      <c r="H68" s="191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9">
        <v>278686.17099769012</v>
      </c>
      <c r="F69" s="177">
        <v>300831.375</v>
      </c>
      <c r="G69" s="45">
        <f>(F69-E69)/E69</f>
        <v>7.9462873679847681E-2</v>
      </c>
      <c r="H69" s="177">
        <v>297355.5</v>
      </c>
      <c r="I69" s="44">
        <f>(F69-H69)/H69</f>
        <v>1.1689291101055807E-2</v>
      </c>
    </row>
    <row r="70" spans="1:9" ht="16.5">
      <c r="A70" s="37"/>
      <c r="B70" s="34" t="s">
        <v>67</v>
      </c>
      <c r="C70" s="151" t="s">
        <v>139</v>
      </c>
      <c r="D70" s="13" t="s">
        <v>135</v>
      </c>
      <c r="E70" s="172">
        <v>220356.82498223169</v>
      </c>
      <c r="F70" s="171">
        <v>199581.16666666666</v>
      </c>
      <c r="G70" s="48">
        <f>(F70-E70)/E70</f>
        <v>-9.4281891732830414E-2</v>
      </c>
      <c r="H70" s="171">
        <v>199635.95251396651</v>
      </c>
      <c r="I70" s="44">
        <f>(F70-H70)/H70</f>
        <v>-2.7442876200375719E-4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72">
        <v>88703.888957987831</v>
      </c>
      <c r="F71" s="171">
        <v>80211</v>
      </c>
      <c r="G71" s="48">
        <f>(F71-E71)/E71</f>
        <v>-9.5744268461670889E-2</v>
      </c>
      <c r="H71" s="171">
        <v>80235.325618515562</v>
      </c>
      <c r="I71" s="44">
        <f>(F71-H71)/H71</f>
        <v>-3.0317841085633813E-4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72">
        <v>149088.27487562189</v>
      </c>
      <c r="F72" s="171">
        <v>130418.8</v>
      </c>
      <c r="G72" s="48">
        <f>(F72-E72)/E72</f>
        <v>-0.12522430010808733</v>
      </c>
      <c r="H72" s="171">
        <v>136718.16759776536</v>
      </c>
      <c r="I72" s="44">
        <f>(F72-H72)/H72</f>
        <v>-4.6075570704681712E-2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5">
        <v>124313.45287451631</v>
      </c>
      <c r="F73" s="180">
        <v>125582.22222222222</v>
      </c>
      <c r="G73" s="48">
        <f>(F73-E73)/E73</f>
        <v>1.0206211141014805E-2</v>
      </c>
      <c r="H73" s="180">
        <v>125613.40782122903</v>
      </c>
      <c r="I73" s="59">
        <f>(F73-H73)/H73</f>
        <v>-2.482664832339963E-4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42"/>
      <c r="F74" s="146"/>
      <c r="G74" s="52"/>
      <c r="H74" s="146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9">
        <v>75103.559523809527</v>
      </c>
      <c r="F75" s="168">
        <v>71631.857142857145</v>
      </c>
      <c r="G75" s="44">
        <f t="shared" ref="G75:G81" si="10">(F75-E75)/E75</f>
        <v>-4.6225537151162233E-2</v>
      </c>
      <c r="H75" s="168">
        <v>71631.857142857145</v>
      </c>
      <c r="I75" s="45">
        <f t="shared" ref="I75:I81" si="11">(F75-H75)/H75</f>
        <v>0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72">
        <v>98920.191666666666</v>
      </c>
      <c r="F76" s="171">
        <v>107511.85714285714</v>
      </c>
      <c r="G76" s="48">
        <f t="shared" si="10"/>
        <v>8.6854517075158774E-2</v>
      </c>
      <c r="H76" s="171">
        <v>107511.85714285714</v>
      </c>
      <c r="I76" s="44">
        <f t="shared" si="11"/>
        <v>0</v>
      </c>
    </row>
    <row r="77" spans="1:9" ht="16.5">
      <c r="A77" s="37"/>
      <c r="B77" s="34" t="s">
        <v>75</v>
      </c>
      <c r="C77" s="151" t="s">
        <v>148</v>
      </c>
      <c r="D77" s="13" t="s">
        <v>145</v>
      </c>
      <c r="E77" s="172">
        <v>43559.1</v>
      </c>
      <c r="F77" s="171">
        <v>50082.5</v>
      </c>
      <c r="G77" s="48">
        <f t="shared" si="10"/>
        <v>0.14975975169367597</v>
      </c>
      <c r="H77" s="171">
        <v>50082.5</v>
      </c>
      <c r="I77" s="44">
        <f t="shared" si="11"/>
        <v>0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72">
        <v>98174.642412935325</v>
      </c>
      <c r="F78" s="171">
        <v>92288.555555555562</v>
      </c>
      <c r="G78" s="48">
        <f t="shared" si="10"/>
        <v>-5.9955266581182096E-2</v>
      </c>
      <c r="H78" s="171">
        <v>92715.055865921793</v>
      </c>
      <c r="I78" s="44">
        <f t="shared" si="11"/>
        <v>-4.6001192188570416E-3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81">
        <v>142434.16875000001</v>
      </c>
      <c r="F79" s="171">
        <v>129566.66666666667</v>
      </c>
      <c r="G79" s="48">
        <f t="shared" si="10"/>
        <v>-9.033999493420948E-2</v>
      </c>
      <c r="H79" s="171">
        <v>135388.53631284914</v>
      </c>
      <c r="I79" s="44">
        <f t="shared" si="11"/>
        <v>-4.3001200875158171E-2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81">
        <v>762708.66666666663</v>
      </c>
      <c r="F80" s="171">
        <v>578565</v>
      </c>
      <c r="G80" s="48">
        <f t="shared" si="10"/>
        <v>-0.24143381964105121</v>
      </c>
      <c r="H80" s="171">
        <v>578565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5">
        <v>171407.53897180763</v>
      </c>
      <c r="F81" s="174">
        <v>195944.66666666666</v>
      </c>
      <c r="G81" s="51">
        <f t="shared" si="10"/>
        <v>0.14315080796355628</v>
      </c>
      <c r="H81" s="174">
        <v>192257</v>
      </c>
      <c r="I81" s="56">
        <f t="shared" si="11"/>
        <v>1.9180922757905599E-2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9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9" t="s">
        <v>203</v>
      </c>
      <c r="B9" s="209"/>
      <c r="C9" s="209"/>
      <c r="D9" s="209"/>
      <c r="E9" s="209"/>
      <c r="F9" s="209"/>
      <c r="G9" s="209"/>
      <c r="H9" s="209"/>
      <c r="I9" s="209"/>
    </row>
    <row r="10" spans="1:9" ht="18">
      <c r="A10" s="2" t="s">
        <v>214</v>
      </c>
      <c r="B10" s="2"/>
      <c r="C10" s="2"/>
      <c r="D10" s="2"/>
    </row>
    <row r="11" spans="1:9" ht="18.75" thickBot="1">
      <c r="A11" s="2"/>
      <c r="B11" s="2"/>
      <c r="C11" s="2"/>
      <c r="D11" s="2"/>
      <c r="F11" s="125"/>
      <c r="G11" s="125"/>
      <c r="H11" s="125"/>
    </row>
    <row r="12" spans="1:9" ht="30.75" customHeight="1">
      <c r="A12" s="210" t="s">
        <v>3</v>
      </c>
      <c r="B12" s="216"/>
      <c r="C12" s="218" t="s">
        <v>0</v>
      </c>
      <c r="D12" s="212" t="s">
        <v>23</v>
      </c>
      <c r="E12" s="212" t="s">
        <v>210</v>
      </c>
      <c r="F12" s="220" t="s">
        <v>216</v>
      </c>
      <c r="G12" s="212" t="s">
        <v>197</v>
      </c>
      <c r="H12" s="220" t="s">
        <v>212</v>
      </c>
      <c r="I12" s="212" t="s">
        <v>187</v>
      </c>
    </row>
    <row r="13" spans="1:9" ht="30.75" customHeight="1" thickBot="1">
      <c r="A13" s="211"/>
      <c r="B13" s="217"/>
      <c r="C13" s="219"/>
      <c r="D13" s="213"/>
      <c r="E13" s="213"/>
      <c r="F13" s="221"/>
      <c r="G13" s="213"/>
      <c r="H13" s="221"/>
      <c r="I13" s="213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8">
        <v>64685.680555555555</v>
      </c>
      <c r="F15" s="177">
        <v>45466.6</v>
      </c>
      <c r="G15" s="44">
        <f>(F15-E15)/E15</f>
        <v>-0.29711491616833452</v>
      </c>
      <c r="H15" s="143">
        <v>67833.2</v>
      </c>
      <c r="I15" s="118">
        <f>(F15-H15)/H15</f>
        <v>-0.32972939504549392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71">
        <v>79707.350000000006</v>
      </c>
      <c r="F16" s="171">
        <v>56333.2</v>
      </c>
      <c r="G16" s="48">
        <f t="shared" ref="G16:G39" si="0">(F16-E16)/E16</f>
        <v>-0.29324961876163247</v>
      </c>
      <c r="H16" s="143">
        <v>74166.600000000006</v>
      </c>
      <c r="I16" s="48">
        <f>(F16-H16)/H16</f>
        <v>-0.24045055321398051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71">
        <v>67386.245833333334</v>
      </c>
      <c r="F17" s="171">
        <v>51666.6</v>
      </c>
      <c r="G17" s="48">
        <f t="shared" si="0"/>
        <v>-0.23327677093353438</v>
      </c>
      <c r="H17" s="143">
        <v>74500</v>
      </c>
      <c r="I17" s="48">
        <f t="shared" ref="I17:I29" si="1">(F17-H17)/H17</f>
        <v>-0.30648859060402689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71">
        <v>21032.633333333331</v>
      </c>
      <c r="F18" s="171">
        <v>27666.6</v>
      </c>
      <c r="G18" s="48">
        <f t="shared" si="0"/>
        <v>0.31541303276337251</v>
      </c>
      <c r="H18" s="143">
        <v>35500</v>
      </c>
      <c r="I18" s="48">
        <f t="shared" si="1"/>
        <v>-0.22065915492957749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71">
        <v>255803.41666666666</v>
      </c>
      <c r="F19" s="171">
        <v>217000</v>
      </c>
      <c r="G19" s="48">
        <f t="shared" si="0"/>
        <v>-0.15169233144853092</v>
      </c>
      <c r="H19" s="143">
        <v>263100</v>
      </c>
      <c r="I19" s="48">
        <f t="shared" si="1"/>
        <v>-0.17521854808057774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71">
        <v>66095.133333333331</v>
      </c>
      <c r="F20" s="171">
        <v>50800</v>
      </c>
      <c r="G20" s="48">
        <f t="shared" si="0"/>
        <v>-0.23141088552157646</v>
      </c>
      <c r="H20" s="143">
        <v>43666.6</v>
      </c>
      <c r="I20" s="48">
        <f t="shared" si="1"/>
        <v>0.1633605547489386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71">
        <v>72412.372222222228</v>
      </c>
      <c r="F21" s="171">
        <v>54166.6</v>
      </c>
      <c r="G21" s="48">
        <f t="shared" si="0"/>
        <v>-0.25197037001120215</v>
      </c>
      <c r="H21" s="143">
        <v>57166.6</v>
      </c>
      <c r="I21" s="48">
        <f t="shared" si="1"/>
        <v>-5.2478195309848756E-2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71">
        <v>16045.950694444444</v>
      </c>
      <c r="F22" s="171">
        <v>17066.599999999999</v>
      </c>
      <c r="G22" s="48">
        <f t="shared" si="0"/>
        <v>6.3607904884621896E-2</v>
      </c>
      <c r="H22" s="143">
        <v>19000</v>
      </c>
      <c r="I22" s="48">
        <f t="shared" si="1"/>
        <v>-0.10175789473684219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71">
        <v>20588.668750000001</v>
      </c>
      <c r="F23" s="171">
        <v>17566.599999999999</v>
      </c>
      <c r="G23" s="48">
        <f t="shared" si="0"/>
        <v>-0.14678310611996231</v>
      </c>
      <c r="H23" s="143">
        <v>22000</v>
      </c>
      <c r="I23" s="48">
        <f t="shared" si="1"/>
        <v>-0.20151818181818187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71">
        <v>24443.84375</v>
      </c>
      <c r="F24" s="171">
        <v>19000</v>
      </c>
      <c r="G24" s="48">
        <f t="shared" si="0"/>
        <v>-0.22270817166387755</v>
      </c>
      <c r="H24" s="143">
        <v>22500</v>
      </c>
      <c r="I24" s="48">
        <f t="shared" si="1"/>
        <v>-0.15555555555555556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71">
        <v>19645.877083333333</v>
      </c>
      <c r="F25" s="171">
        <v>17566.599999999999</v>
      </c>
      <c r="G25" s="48">
        <f t="shared" si="0"/>
        <v>-0.10583783429538497</v>
      </c>
      <c r="H25" s="143">
        <v>25166.6</v>
      </c>
      <c r="I25" s="48">
        <f t="shared" si="1"/>
        <v>-0.30198755493392038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71">
        <v>48848.294444444444</v>
      </c>
      <c r="F26" s="171">
        <v>44000</v>
      </c>
      <c r="G26" s="48">
        <f t="shared" si="0"/>
        <v>-9.9252072146724546E-2</v>
      </c>
      <c r="H26" s="143">
        <v>62000</v>
      </c>
      <c r="I26" s="48">
        <f t="shared" si="1"/>
        <v>-0.29032258064516131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71">
        <v>25969.979563492063</v>
      </c>
      <c r="F27" s="171">
        <v>18400</v>
      </c>
      <c r="G27" s="48">
        <f t="shared" si="0"/>
        <v>-0.29148962343173146</v>
      </c>
      <c r="H27" s="143">
        <v>22666.6</v>
      </c>
      <c r="I27" s="48">
        <f t="shared" si="1"/>
        <v>-0.18823290656737221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71">
        <v>93775.122222222228</v>
      </c>
      <c r="F28" s="171">
        <v>71500</v>
      </c>
      <c r="G28" s="48">
        <f t="shared" si="0"/>
        <v>-0.23753765065148177</v>
      </c>
      <c r="H28" s="143">
        <v>85333.2</v>
      </c>
      <c r="I28" s="48">
        <f t="shared" si="1"/>
        <v>-0.16210806579385278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71">
        <v>60609.175000000003</v>
      </c>
      <c r="F29" s="171">
        <v>106333.2</v>
      </c>
      <c r="G29" s="48">
        <f t="shared" si="0"/>
        <v>0.75440764537712302</v>
      </c>
      <c r="H29" s="143">
        <v>105666.6</v>
      </c>
      <c r="I29" s="48">
        <f t="shared" si="1"/>
        <v>6.3085213302972861E-3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4">
        <v>42212.216666666667</v>
      </c>
      <c r="F30" s="174">
        <v>46267.8</v>
      </c>
      <c r="G30" s="51">
        <f t="shared" si="0"/>
        <v>9.6076056970869073E-2</v>
      </c>
      <c r="H30" s="145">
        <v>46500</v>
      </c>
      <c r="I30" s="51">
        <f>(F30-H30)/H30</f>
        <v>-4.9935483870967119E-3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42"/>
      <c r="F31" s="191"/>
      <c r="G31" s="41"/>
      <c r="H31" s="142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7">
        <v>96148.58928571429</v>
      </c>
      <c r="F32" s="177">
        <v>121500</v>
      </c>
      <c r="G32" s="44">
        <f t="shared" si="0"/>
        <v>0.26366908659420563</v>
      </c>
      <c r="H32" s="143">
        <v>125500</v>
      </c>
      <c r="I32" s="45">
        <f>(F32-H32)/H32</f>
        <v>-3.1872509960159362E-2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93137.258333333331</v>
      </c>
      <c r="F33" s="171">
        <v>119500</v>
      </c>
      <c r="G33" s="48">
        <f t="shared" si="0"/>
        <v>0.28305258430858904</v>
      </c>
      <c r="H33" s="143">
        <v>128833.2</v>
      </c>
      <c r="I33" s="48">
        <f>(F33-H33)/H33</f>
        <v>-7.2444059450514284E-2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71">
        <v>54372.653571428571</v>
      </c>
      <c r="F34" s="171">
        <v>43500</v>
      </c>
      <c r="G34" s="48">
        <f>(F34-E34)/E34</f>
        <v>-0.19996547634272296</v>
      </c>
      <c r="H34" s="143">
        <v>43333.2</v>
      </c>
      <c r="I34" s="48">
        <f>(F34-H34)/H34</f>
        <v>3.8492426130542616E-3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63282.891666666663</v>
      </c>
      <c r="F35" s="171">
        <v>60000</v>
      </c>
      <c r="G35" s="48">
        <f t="shared" si="0"/>
        <v>-5.187644843979021E-2</v>
      </c>
      <c r="H35" s="143">
        <v>68833.2</v>
      </c>
      <c r="I35" s="48">
        <f>(F35-H35)/H35</f>
        <v>-0.12832760935130136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30571.375</v>
      </c>
      <c r="F36" s="171">
        <v>36300</v>
      </c>
      <c r="G36" s="55">
        <f t="shared" si="0"/>
        <v>0.18738525826856006</v>
      </c>
      <c r="H36" s="143">
        <v>39666.6</v>
      </c>
      <c r="I36" s="48">
        <f>(F36-H36)/H36</f>
        <v>-8.4872411550271476E-2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41"/>
      <c r="G37" s="6"/>
      <c r="H37" s="141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71">
        <v>1558697.75</v>
      </c>
      <c r="F38" s="198">
        <v>1871080</v>
      </c>
      <c r="G38" s="170">
        <f t="shared" si="0"/>
        <v>0.20041233138368231</v>
      </c>
      <c r="H38" s="198">
        <v>1824077.2</v>
      </c>
      <c r="I38" s="170">
        <f>(F38-H38)/H38</f>
        <v>2.5767988328564188E-2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44">
        <v>956871.63571428566</v>
      </c>
      <c r="F39" s="144">
        <v>1061355</v>
      </c>
      <c r="G39" s="176">
        <f t="shared" si="0"/>
        <v>0.10919266533354768</v>
      </c>
      <c r="H39" s="144">
        <v>1029273.4</v>
      </c>
      <c r="I39" s="176">
        <f>(F39-H39)/H39</f>
        <v>3.1169172350125802E-2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9" t="s">
        <v>204</v>
      </c>
      <c r="B9" s="209"/>
      <c r="C9" s="209"/>
      <c r="D9" s="209"/>
      <c r="E9" s="209"/>
      <c r="F9" s="209"/>
      <c r="G9" s="209"/>
      <c r="H9" s="209"/>
      <c r="I9" s="209"/>
    </row>
    <row r="10" spans="1:9" ht="18">
      <c r="A10" s="2" t="s">
        <v>217</v>
      </c>
      <c r="B10" s="2"/>
      <c r="C10" s="2"/>
      <c r="D10" s="2"/>
    </row>
    <row r="11" spans="1:9" ht="18.75" thickBot="1">
      <c r="A11" s="2"/>
      <c r="B11" s="2"/>
      <c r="C11" s="2"/>
      <c r="D11" s="125"/>
      <c r="E11" s="125"/>
      <c r="H11" s="125"/>
    </row>
    <row r="12" spans="1:9" ht="24.75" customHeight="1">
      <c r="A12" s="210" t="s">
        <v>3</v>
      </c>
      <c r="B12" s="216"/>
      <c r="C12" s="218" t="s">
        <v>0</v>
      </c>
      <c r="D12" s="212" t="s">
        <v>215</v>
      </c>
      <c r="E12" s="220" t="s">
        <v>216</v>
      </c>
      <c r="F12" s="227" t="s">
        <v>186</v>
      </c>
      <c r="G12" s="212" t="s">
        <v>210</v>
      </c>
      <c r="H12" s="229" t="s">
        <v>218</v>
      </c>
      <c r="I12" s="225" t="s">
        <v>196</v>
      </c>
    </row>
    <row r="13" spans="1:9" ht="39.75" customHeight="1" thickBot="1">
      <c r="A13" s="211"/>
      <c r="B13" s="217"/>
      <c r="C13" s="219"/>
      <c r="D13" s="213"/>
      <c r="E13" s="221"/>
      <c r="F13" s="228"/>
      <c r="G13" s="213"/>
      <c r="H13" s="230"/>
      <c r="I13" s="226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33">
        <v>71949.8</v>
      </c>
      <c r="E15" s="133">
        <v>45466.6</v>
      </c>
      <c r="F15" s="67">
        <f t="shared" ref="F15:F30" si="0">D15-E15</f>
        <v>26483.200000000004</v>
      </c>
      <c r="G15" s="168">
        <v>64685.680555555555</v>
      </c>
      <c r="H15" s="66">
        <f>AVERAGE(D15:E15)</f>
        <v>58708.2</v>
      </c>
      <c r="I15" s="69">
        <f>(H15-G15)/G15</f>
        <v>-9.2408095643699298E-2</v>
      </c>
    </row>
    <row r="16" spans="1:9" ht="16.5" customHeight="1">
      <c r="A16" s="37"/>
      <c r="B16" s="34" t="s">
        <v>5</v>
      </c>
      <c r="C16" s="15" t="s">
        <v>164</v>
      </c>
      <c r="D16" s="133">
        <v>102499.77777777778</v>
      </c>
      <c r="E16" s="133">
        <v>56333.2</v>
      </c>
      <c r="F16" s="71">
        <f t="shared" si="0"/>
        <v>46166.577777777784</v>
      </c>
      <c r="G16" s="171">
        <v>79707.350000000006</v>
      </c>
      <c r="H16" s="68">
        <f t="shared" ref="H16:H30" si="1">AVERAGE(D16:E16)</f>
        <v>79416.488888888882</v>
      </c>
      <c r="I16" s="72">
        <f t="shared" ref="I16:I39" si="2">(H16-G16)/G16</f>
        <v>-3.6491127996492673E-3</v>
      </c>
    </row>
    <row r="17" spans="1:9" ht="16.5">
      <c r="A17" s="37"/>
      <c r="B17" s="34" t="s">
        <v>6</v>
      </c>
      <c r="C17" s="15" t="s">
        <v>165</v>
      </c>
      <c r="D17" s="133">
        <v>92449.8</v>
      </c>
      <c r="E17" s="133">
        <v>51666.6</v>
      </c>
      <c r="F17" s="71">
        <f t="shared" si="0"/>
        <v>40783.200000000004</v>
      </c>
      <c r="G17" s="171">
        <v>67386.245833333334</v>
      </c>
      <c r="H17" s="68">
        <f t="shared" si="1"/>
        <v>72058.2</v>
      </c>
      <c r="I17" s="72">
        <f t="shared" si="2"/>
        <v>6.9330975615139998E-2</v>
      </c>
    </row>
    <row r="18" spans="1:9" ht="16.5">
      <c r="A18" s="37"/>
      <c r="B18" s="34" t="s">
        <v>7</v>
      </c>
      <c r="C18" s="151" t="s">
        <v>166</v>
      </c>
      <c r="D18" s="133">
        <v>47349.8</v>
      </c>
      <c r="E18" s="133">
        <v>27666.6</v>
      </c>
      <c r="F18" s="71">
        <f t="shared" si="0"/>
        <v>19683.200000000004</v>
      </c>
      <c r="G18" s="171">
        <v>21032.633333333331</v>
      </c>
      <c r="H18" s="68">
        <f t="shared" si="1"/>
        <v>37508.199999999997</v>
      </c>
      <c r="I18" s="72">
        <f t="shared" si="2"/>
        <v>0.78333351823119313</v>
      </c>
    </row>
    <row r="19" spans="1:9" ht="16.5">
      <c r="A19" s="37"/>
      <c r="B19" s="34" t="s">
        <v>8</v>
      </c>
      <c r="C19" s="15" t="s">
        <v>167</v>
      </c>
      <c r="D19" s="133">
        <v>361812.25</v>
      </c>
      <c r="E19" s="133">
        <v>217000</v>
      </c>
      <c r="F19" s="71">
        <f>D19-E19</f>
        <v>144812.25</v>
      </c>
      <c r="G19" s="171">
        <v>255803.41666666666</v>
      </c>
      <c r="H19" s="68">
        <f t="shared" si="1"/>
        <v>289406.125</v>
      </c>
      <c r="I19" s="72">
        <f t="shared" si="2"/>
        <v>0.13136145236527663</v>
      </c>
    </row>
    <row r="20" spans="1:9" ht="16.5">
      <c r="A20" s="37"/>
      <c r="B20" s="34" t="s">
        <v>9</v>
      </c>
      <c r="C20" s="151" t="s">
        <v>168</v>
      </c>
      <c r="D20" s="133">
        <v>82799.8</v>
      </c>
      <c r="E20" s="133">
        <v>50800</v>
      </c>
      <c r="F20" s="71">
        <f t="shared" si="0"/>
        <v>31999.800000000003</v>
      </c>
      <c r="G20" s="171">
        <v>66095.133333333331</v>
      </c>
      <c r="H20" s="68">
        <f t="shared" si="1"/>
        <v>66799.899999999994</v>
      </c>
      <c r="I20" s="72">
        <f t="shared" si="2"/>
        <v>1.0662913154473241E-2</v>
      </c>
    </row>
    <row r="21" spans="1:9" ht="16.5">
      <c r="A21" s="37"/>
      <c r="B21" s="34" t="s">
        <v>10</v>
      </c>
      <c r="C21" s="15" t="s">
        <v>169</v>
      </c>
      <c r="D21" s="133">
        <v>89649.8</v>
      </c>
      <c r="E21" s="133">
        <v>54166.6</v>
      </c>
      <c r="F21" s="71">
        <f t="shared" si="0"/>
        <v>35483.200000000004</v>
      </c>
      <c r="G21" s="171">
        <v>72412.372222222228</v>
      </c>
      <c r="H21" s="68">
        <f t="shared" si="1"/>
        <v>71908.2</v>
      </c>
      <c r="I21" s="72">
        <f t="shared" si="2"/>
        <v>-6.9625149232096012E-3</v>
      </c>
    </row>
    <row r="22" spans="1:9" ht="16.5">
      <c r="A22" s="37"/>
      <c r="B22" s="34" t="s">
        <v>11</v>
      </c>
      <c r="C22" s="15" t="s">
        <v>170</v>
      </c>
      <c r="D22" s="133">
        <v>29798.799999999999</v>
      </c>
      <c r="E22" s="133">
        <v>17066.599999999999</v>
      </c>
      <c r="F22" s="71">
        <f t="shared" si="0"/>
        <v>12732.2</v>
      </c>
      <c r="G22" s="171">
        <v>16045.950694444444</v>
      </c>
      <c r="H22" s="68">
        <f t="shared" si="1"/>
        <v>23432.699999999997</v>
      </c>
      <c r="I22" s="72">
        <f t="shared" si="2"/>
        <v>0.46034974469372214</v>
      </c>
    </row>
    <row r="23" spans="1:9" ht="16.5">
      <c r="A23" s="37"/>
      <c r="B23" s="34" t="s">
        <v>12</v>
      </c>
      <c r="C23" s="15" t="s">
        <v>171</v>
      </c>
      <c r="D23" s="133">
        <v>37554.222222222219</v>
      </c>
      <c r="E23" s="133">
        <v>17566.599999999999</v>
      </c>
      <c r="F23" s="71">
        <f t="shared" si="0"/>
        <v>19987.62222222222</v>
      </c>
      <c r="G23" s="171">
        <v>20588.668750000001</v>
      </c>
      <c r="H23" s="68">
        <f t="shared" si="1"/>
        <v>27560.411111111109</v>
      </c>
      <c r="I23" s="72">
        <f t="shared" si="2"/>
        <v>0.33862035694323889</v>
      </c>
    </row>
    <row r="24" spans="1:9" ht="16.5">
      <c r="A24" s="37"/>
      <c r="B24" s="34" t="s">
        <v>13</v>
      </c>
      <c r="C24" s="15" t="s">
        <v>172</v>
      </c>
      <c r="D24" s="133">
        <v>36722</v>
      </c>
      <c r="E24" s="133">
        <v>19000</v>
      </c>
      <c r="F24" s="71">
        <f t="shared" si="0"/>
        <v>17722</v>
      </c>
      <c r="G24" s="171">
        <v>24443.84375</v>
      </c>
      <c r="H24" s="68">
        <f t="shared" si="1"/>
        <v>27861</v>
      </c>
      <c r="I24" s="72">
        <f t="shared" si="2"/>
        <v>0.13979619101435306</v>
      </c>
    </row>
    <row r="25" spans="1:9" ht="16.5">
      <c r="A25" s="37"/>
      <c r="B25" s="34" t="s">
        <v>14</v>
      </c>
      <c r="C25" s="151" t="s">
        <v>173</v>
      </c>
      <c r="D25" s="133">
        <v>37098.800000000003</v>
      </c>
      <c r="E25" s="133">
        <v>17566.599999999999</v>
      </c>
      <c r="F25" s="71">
        <f t="shared" si="0"/>
        <v>19532.200000000004</v>
      </c>
      <c r="G25" s="171">
        <v>19645.877083333333</v>
      </c>
      <c r="H25" s="68">
        <f t="shared" si="1"/>
        <v>27332.7</v>
      </c>
      <c r="I25" s="72">
        <f t="shared" si="2"/>
        <v>0.39126901202022779</v>
      </c>
    </row>
    <row r="26" spans="1:9" ht="16.5">
      <c r="A26" s="37"/>
      <c r="B26" s="34" t="s">
        <v>15</v>
      </c>
      <c r="C26" s="15" t="s">
        <v>174</v>
      </c>
      <c r="D26" s="133">
        <v>84149.8</v>
      </c>
      <c r="E26" s="133">
        <v>44000</v>
      </c>
      <c r="F26" s="71">
        <f t="shared" si="0"/>
        <v>40149.800000000003</v>
      </c>
      <c r="G26" s="171">
        <v>48848.294444444444</v>
      </c>
      <c r="H26" s="68">
        <f t="shared" si="1"/>
        <v>64074.9</v>
      </c>
      <c r="I26" s="72">
        <f t="shared" si="2"/>
        <v>0.31171212278195093</v>
      </c>
    </row>
    <row r="27" spans="1:9" ht="16.5">
      <c r="A27" s="37"/>
      <c r="B27" s="34" t="s">
        <v>16</v>
      </c>
      <c r="C27" s="15" t="s">
        <v>175</v>
      </c>
      <c r="D27" s="133">
        <v>36722</v>
      </c>
      <c r="E27" s="133">
        <v>18400</v>
      </c>
      <c r="F27" s="71">
        <f t="shared" si="0"/>
        <v>18322</v>
      </c>
      <c r="G27" s="171">
        <v>25969.979563492063</v>
      </c>
      <c r="H27" s="68">
        <f t="shared" si="1"/>
        <v>27561</v>
      </c>
      <c r="I27" s="72">
        <f t="shared" si="2"/>
        <v>6.1263830902067912E-2</v>
      </c>
    </row>
    <row r="28" spans="1:9" ht="16.5">
      <c r="A28" s="37"/>
      <c r="B28" s="34" t="s">
        <v>17</v>
      </c>
      <c r="C28" s="15" t="s">
        <v>176</v>
      </c>
      <c r="D28" s="133">
        <v>98349.8</v>
      </c>
      <c r="E28" s="133">
        <v>71500</v>
      </c>
      <c r="F28" s="71">
        <f t="shared" si="0"/>
        <v>26849.800000000003</v>
      </c>
      <c r="G28" s="171">
        <v>93775.122222222228</v>
      </c>
      <c r="H28" s="68">
        <f t="shared" si="1"/>
        <v>84924.9</v>
      </c>
      <c r="I28" s="72">
        <f t="shared" si="2"/>
        <v>-9.4377080109259132E-2</v>
      </c>
    </row>
    <row r="29" spans="1:9" ht="16.5">
      <c r="A29" s="37"/>
      <c r="B29" s="34" t="s">
        <v>18</v>
      </c>
      <c r="C29" s="15" t="s">
        <v>177</v>
      </c>
      <c r="D29" s="133">
        <v>128464.28571428571</v>
      </c>
      <c r="E29" s="133">
        <v>106333.2</v>
      </c>
      <c r="F29" s="71">
        <f t="shared" si="0"/>
        <v>22131.085714285713</v>
      </c>
      <c r="G29" s="171">
        <v>60609.175000000003</v>
      </c>
      <c r="H29" s="68">
        <f t="shared" si="1"/>
        <v>117398.74285714285</v>
      </c>
      <c r="I29" s="72">
        <f t="shared" si="2"/>
        <v>0.9369797205974647</v>
      </c>
    </row>
    <row r="30" spans="1:9" ht="17.25" thickBot="1">
      <c r="A30" s="38"/>
      <c r="B30" s="36" t="s">
        <v>19</v>
      </c>
      <c r="C30" s="16" t="s">
        <v>178</v>
      </c>
      <c r="D30" s="143">
        <v>58549.8</v>
      </c>
      <c r="E30" s="136">
        <v>46267.8</v>
      </c>
      <c r="F30" s="74">
        <f t="shared" si="0"/>
        <v>12282</v>
      </c>
      <c r="G30" s="174">
        <v>42212.216666666667</v>
      </c>
      <c r="H30" s="100">
        <f t="shared" si="1"/>
        <v>52408.800000000003</v>
      </c>
      <c r="I30" s="75">
        <f t="shared" si="2"/>
        <v>0.24155526855772011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0"/>
      <c r="F31" s="76"/>
      <c r="G31" s="142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183249.8</v>
      </c>
      <c r="E32" s="133">
        <v>121500</v>
      </c>
      <c r="F32" s="67">
        <f>D32-E32</f>
        <v>61749.799999999988</v>
      </c>
      <c r="G32" s="177">
        <v>96148.58928571429</v>
      </c>
      <c r="H32" s="68">
        <f>AVERAGE(D32:E32)</f>
        <v>152374.9</v>
      </c>
      <c r="I32" s="78">
        <f t="shared" si="2"/>
        <v>0.5847856024928676</v>
      </c>
    </row>
    <row r="33" spans="1:9" ht="16.5">
      <c r="A33" s="37"/>
      <c r="B33" s="34" t="s">
        <v>27</v>
      </c>
      <c r="C33" s="15" t="s">
        <v>180</v>
      </c>
      <c r="D33" s="47">
        <v>181449.8</v>
      </c>
      <c r="E33" s="133">
        <v>119500</v>
      </c>
      <c r="F33" s="79">
        <f>D33-E33</f>
        <v>61949.799999999988</v>
      </c>
      <c r="G33" s="171">
        <v>93137.258333333331</v>
      </c>
      <c r="H33" s="68">
        <f>AVERAGE(D33:E33)</f>
        <v>150474.9</v>
      </c>
      <c r="I33" s="72">
        <f t="shared" si="2"/>
        <v>0.61562518258223009</v>
      </c>
    </row>
    <row r="34" spans="1:9" ht="16.5">
      <c r="A34" s="37"/>
      <c r="B34" s="39" t="s">
        <v>28</v>
      </c>
      <c r="C34" s="15" t="s">
        <v>181</v>
      </c>
      <c r="D34" s="47">
        <v>47562.5</v>
      </c>
      <c r="E34" s="133">
        <v>43500</v>
      </c>
      <c r="F34" s="71">
        <f>D34-E34</f>
        <v>4062.5</v>
      </c>
      <c r="G34" s="171">
        <v>54372.653571428571</v>
      </c>
      <c r="H34" s="68">
        <f>AVERAGE(D34:E34)</f>
        <v>45531.25</v>
      </c>
      <c r="I34" s="72">
        <f t="shared" si="2"/>
        <v>-0.16260754240757713</v>
      </c>
    </row>
    <row r="35" spans="1:9" ht="16.5">
      <c r="A35" s="37"/>
      <c r="B35" s="34" t="s">
        <v>29</v>
      </c>
      <c r="C35" s="15" t="s">
        <v>182</v>
      </c>
      <c r="D35" s="47">
        <v>114750</v>
      </c>
      <c r="E35" s="133">
        <v>60000</v>
      </c>
      <c r="F35" s="79">
        <f>D35-E35</f>
        <v>54750</v>
      </c>
      <c r="G35" s="171">
        <v>63282.891666666663</v>
      </c>
      <c r="H35" s="68">
        <f>AVERAGE(D35:E35)</f>
        <v>87375</v>
      </c>
      <c r="I35" s="72">
        <f t="shared" si="2"/>
        <v>0.38070492195955552</v>
      </c>
    </row>
    <row r="36" spans="1:9" ht="17.25" thickBot="1">
      <c r="A36" s="38"/>
      <c r="B36" s="39" t="s">
        <v>30</v>
      </c>
      <c r="C36" s="15" t="s">
        <v>183</v>
      </c>
      <c r="D36" s="50">
        <v>58498.8</v>
      </c>
      <c r="E36" s="133">
        <v>36300</v>
      </c>
      <c r="F36" s="71">
        <f>D36-E36</f>
        <v>22198.800000000003</v>
      </c>
      <c r="G36" s="174">
        <v>30571.375</v>
      </c>
      <c r="H36" s="68">
        <f>AVERAGE(D36:E36)</f>
        <v>47399.4</v>
      </c>
      <c r="I36" s="80">
        <f t="shared" si="2"/>
        <v>0.55045038046211536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42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1841242</v>
      </c>
      <c r="E38" s="134">
        <v>1871080</v>
      </c>
      <c r="F38" s="67">
        <f>D38-E38</f>
        <v>-29838</v>
      </c>
      <c r="G38" s="171">
        <v>1558697.75</v>
      </c>
      <c r="H38" s="67">
        <f>AVERAGE(D38:E38)</f>
        <v>1856161</v>
      </c>
      <c r="I38" s="78">
        <f t="shared" si="2"/>
        <v>0.19084087983061501</v>
      </c>
    </row>
    <row r="39" spans="1:9" ht="17.25" thickBot="1">
      <c r="A39" s="38"/>
      <c r="B39" s="36" t="s">
        <v>32</v>
      </c>
      <c r="C39" s="16" t="s">
        <v>185</v>
      </c>
      <c r="D39" s="57">
        <v>947531</v>
      </c>
      <c r="E39" s="135">
        <v>1061355</v>
      </c>
      <c r="F39" s="74">
        <f>D39-E39</f>
        <v>-113824</v>
      </c>
      <c r="G39" s="171">
        <v>956871.63571428566</v>
      </c>
      <c r="H39" s="81">
        <f>AVERAGE(D39:E39)</f>
        <v>1004443</v>
      </c>
      <c r="I39" s="75">
        <f t="shared" si="2"/>
        <v>4.9715513042878801E-2</v>
      </c>
    </row>
    <row r="40" spans="1:9" ht="15.75" customHeight="1" thickBot="1">
      <c r="A40" s="222"/>
      <c r="B40" s="223"/>
      <c r="C40" s="224"/>
      <c r="D40" s="83">
        <f>SUM(D15:D39)</f>
        <v>4770204.4357142858</v>
      </c>
      <c r="E40" s="83">
        <f>SUM(E15:E39)</f>
        <v>4174035.4</v>
      </c>
      <c r="F40" s="83">
        <f>SUM(F15:F39)</f>
        <v>596169.03571428591</v>
      </c>
      <c r="G40" s="83">
        <f>SUM(G15:G39)</f>
        <v>3832344.1136904759</v>
      </c>
      <c r="H40" s="83">
        <f>AVERAGE(D40:E40)</f>
        <v>4472119.9178571431</v>
      </c>
      <c r="I40" s="75">
        <f>(H40-G40)/G40</f>
        <v>0.16694111624297092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59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9" t="s">
        <v>201</v>
      </c>
      <c r="B9" s="209"/>
      <c r="C9" s="209"/>
      <c r="D9" s="209"/>
      <c r="E9" s="209"/>
      <c r="F9" s="209"/>
      <c r="G9" s="209"/>
      <c r="H9" s="209"/>
      <c r="I9" s="209"/>
    </row>
    <row r="10" spans="1:9" ht="18">
      <c r="A10" s="2" t="s">
        <v>214</v>
      </c>
      <c r="B10" s="2"/>
      <c r="C10" s="2"/>
    </row>
    <row r="11" spans="1:9" ht="18">
      <c r="A11" s="2"/>
      <c r="B11" s="2"/>
      <c r="C11" s="2"/>
    </row>
    <row r="12" spans="1:9" ht="15.75" thickBot="1">
      <c r="F12" s="125"/>
      <c r="G12" s="125"/>
      <c r="H12" s="125"/>
    </row>
    <row r="13" spans="1:9" ht="24.75" customHeight="1">
      <c r="A13" s="210" t="s">
        <v>3</v>
      </c>
      <c r="B13" s="216"/>
      <c r="C13" s="218" t="s">
        <v>0</v>
      </c>
      <c r="D13" s="212" t="s">
        <v>23</v>
      </c>
      <c r="E13" s="212" t="s">
        <v>210</v>
      </c>
      <c r="F13" s="229" t="s">
        <v>219</v>
      </c>
      <c r="G13" s="212" t="s">
        <v>197</v>
      </c>
      <c r="H13" s="229" t="s">
        <v>213</v>
      </c>
      <c r="I13" s="212" t="s">
        <v>187</v>
      </c>
    </row>
    <row r="14" spans="1:9" ht="33.75" customHeight="1" thickBot="1">
      <c r="A14" s="211"/>
      <c r="B14" s="217"/>
      <c r="C14" s="219"/>
      <c r="D14" s="232"/>
      <c r="E14" s="213"/>
      <c r="F14" s="230"/>
      <c r="G14" s="231"/>
      <c r="H14" s="230"/>
      <c r="I14" s="231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8">
        <v>64685.680555555555</v>
      </c>
      <c r="F16" s="42">
        <v>58708.2</v>
      </c>
      <c r="G16" s="21">
        <f t="shared" ref="G16:G31" si="0">(F16-E16)/E16</f>
        <v>-9.2408095643699298E-2</v>
      </c>
      <c r="H16" s="168">
        <v>73491.5</v>
      </c>
      <c r="I16" s="21">
        <f t="shared" ref="I16:I31" si="1">(F16-H16)/H16</f>
        <v>-0.2011565963410735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71">
        <v>79707.350000000006</v>
      </c>
      <c r="F17" s="46">
        <v>79416.488888888882</v>
      </c>
      <c r="G17" s="21">
        <f t="shared" si="0"/>
        <v>-3.6491127996492673E-3</v>
      </c>
      <c r="H17" s="171">
        <v>86333.188888888893</v>
      </c>
      <c r="I17" s="21">
        <f t="shared" si="1"/>
        <v>-8.0116350259016006E-2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71">
        <v>67386.245833333334</v>
      </c>
      <c r="F18" s="46">
        <v>72058.2</v>
      </c>
      <c r="G18" s="21">
        <f t="shared" si="0"/>
        <v>6.9330975615139998E-2</v>
      </c>
      <c r="H18" s="171">
        <v>89224.9</v>
      </c>
      <c r="I18" s="21">
        <f t="shared" si="1"/>
        <v>-0.19239808618446194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71">
        <v>21032.633333333331</v>
      </c>
      <c r="F19" s="46">
        <v>37508.199999999997</v>
      </c>
      <c r="G19" s="21">
        <f t="shared" si="0"/>
        <v>0.78333351823119313</v>
      </c>
      <c r="H19" s="171">
        <v>41447.4</v>
      </c>
      <c r="I19" s="21">
        <f t="shared" si="1"/>
        <v>-9.5040943460868582E-2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71">
        <v>255803.41666666666</v>
      </c>
      <c r="F20" s="46">
        <v>289406.125</v>
      </c>
      <c r="G20" s="21">
        <f t="shared" si="0"/>
        <v>0.13136145236527663</v>
      </c>
      <c r="H20" s="171">
        <v>316768.625</v>
      </c>
      <c r="I20" s="21">
        <f t="shared" si="1"/>
        <v>-8.6380082623397442E-2</v>
      </c>
    </row>
    <row r="21" spans="1:9" ht="16.5">
      <c r="A21" s="37"/>
      <c r="B21" s="34" t="s">
        <v>9</v>
      </c>
      <c r="C21" s="15" t="s">
        <v>88</v>
      </c>
      <c r="D21" s="147" t="s">
        <v>161</v>
      </c>
      <c r="E21" s="171">
        <v>66095.133333333331</v>
      </c>
      <c r="F21" s="46">
        <v>66799.899999999994</v>
      </c>
      <c r="G21" s="21">
        <f t="shared" si="0"/>
        <v>1.0662913154473241E-2</v>
      </c>
      <c r="H21" s="171">
        <v>64258.2</v>
      </c>
      <c r="I21" s="21">
        <f t="shared" si="1"/>
        <v>3.9554484875082049E-2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71">
        <v>72412.372222222228</v>
      </c>
      <c r="F22" s="46">
        <v>71908.2</v>
      </c>
      <c r="G22" s="21">
        <f t="shared" si="0"/>
        <v>-6.9625149232096012E-3</v>
      </c>
      <c r="H22" s="171">
        <v>78758.2</v>
      </c>
      <c r="I22" s="21">
        <f t="shared" si="1"/>
        <v>-8.6975070532338217E-2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71">
        <v>16045.950694444444</v>
      </c>
      <c r="F23" s="46">
        <v>23432.699999999997</v>
      </c>
      <c r="G23" s="21">
        <f t="shared" si="0"/>
        <v>0.46034974469372214</v>
      </c>
      <c r="H23" s="171">
        <v>27527.666666666668</v>
      </c>
      <c r="I23" s="21">
        <f t="shared" si="1"/>
        <v>-0.14875821900391137</v>
      </c>
    </row>
    <row r="24" spans="1:9" ht="16.5">
      <c r="A24" s="37"/>
      <c r="B24" s="34" t="s">
        <v>12</v>
      </c>
      <c r="C24" s="15" t="s">
        <v>92</v>
      </c>
      <c r="D24" s="149" t="s">
        <v>81</v>
      </c>
      <c r="E24" s="171">
        <v>20588.668750000001</v>
      </c>
      <c r="F24" s="46">
        <v>27560.411111111109</v>
      </c>
      <c r="G24" s="21">
        <f t="shared" si="0"/>
        <v>0.33862035694323889</v>
      </c>
      <c r="H24" s="171">
        <v>31774.888888888891</v>
      </c>
      <c r="I24" s="21">
        <f t="shared" si="1"/>
        <v>-0.13263548434473077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71">
        <v>24443.84375</v>
      </c>
      <c r="F25" s="46">
        <v>27861</v>
      </c>
      <c r="G25" s="21">
        <f t="shared" si="0"/>
        <v>0.13979619101435306</v>
      </c>
      <c r="H25" s="171">
        <v>31166.555555555555</v>
      </c>
      <c r="I25" s="21">
        <f t="shared" si="1"/>
        <v>-0.10606098417463161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71">
        <v>19645.877083333333</v>
      </c>
      <c r="F26" s="46">
        <v>27332.7</v>
      </c>
      <c r="G26" s="21">
        <f t="shared" si="0"/>
        <v>0.39126901202022779</v>
      </c>
      <c r="H26" s="171">
        <v>33610.966666666667</v>
      </c>
      <c r="I26" s="21">
        <f t="shared" si="1"/>
        <v>-0.18679220770204963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71">
        <v>48848.294444444444</v>
      </c>
      <c r="F27" s="46">
        <v>64074.9</v>
      </c>
      <c r="G27" s="21">
        <f t="shared" si="0"/>
        <v>0.31171212278195093</v>
      </c>
      <c r="H27" s="171">
        <v>79638.777777777781</v>
      </c>
      <c r="I27" s="21">
        <f t="shared" si="1"/>
        <v>-0.19543089700857624</v>
      </c>
    </row>
    <row r="28" spans="1:9" ht="16.5">
      <c r="A28" s="37"/>
      <c r="B28" s="34" t="s">
        <v>16</v>
      </c>
      <c r="C28" s="15" t="s">
        <v>96</v>
      </c>
      <c r="D28" s="149" t="s">
        <v>81</v>
      </c>
      <c r="E28" s="171">
        <v>25969.979563492063</v>
      </c>
      <c r="F28" s="46">
        <v>27561</v>
      </c>
      <c r="G28" s="21">
        <f t="shared" si="0"/>
        <v>6.1263830902067912E-2</v>
      </c>
      <c r="H28" s="171">
        <v>31083.18888888889</v>
      </c>
      <c r="I28" s="21">
        <f t="shared" si="1"/>
        <v>-0.11331491442140752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71">
        <v>93775.122222222228</v>
      </c>
      <c r="F29" s="46">
        <v>84924.9</v>
      </c>
      <c r="G29" s="21">
        <f t="shared" si="0"/>
        <v>-9.4377080109259132E-2</v>
      </c>
      <c r="H29" s="171">
        <v>93666.488888888882</v>
      </c>
      <c r="I29" s="21">
        <f t="shared" si="1"/>
        <v>-9.3326748900116524E-2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71">
        <v>60609.175000000003</v>
      </c>
      <c r="F30" s="46">
        <v>117398.74285714285</v>
      </c>
      <c r="G30" s="21">
        <f t="shared" si="0"/>
        <v>0.9369797205974647</v>
      </c>
      <c r="H30" s="171">
        <v>115372.58571428573</v>
      </c>
      <c r="I30" s="21">
        <f t="shared" si="1"/>
        <v>1.756185952072525E-2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4">
        <v>42212.216666666667</v>
      </c>
      <c r="F31" s="49">
        <v>52408.800000000003</v>
      </c>
      <c r="G31" s="23">
        <f t="shared" si="0"/>
        <v>0.24155526855772011</v>
      </c>
      <c r="H31" s="174">
        <v>52974.9</v>
      </c>
      <c r="I31" s="23">
        <f t="shared" si="1"/>
        <v>-1.0686192895125778E-2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2"/>
      <c r="F32" s="41"/>
      <c r="G32" s="41"/>
      <c r="H32" s="142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7">
        <v>96148.58928571429</v>
      </c>
      <c r="F33" s="54">
        <v>152374.9</v>
      </c>
      <c r="G33" s="21">
        <f>(F33-E33)/E33</f>
        <v>0.5847856024928676</v>
      </c>
      <c r="H33" s="177">
        <v>146724.9</v>
      </c>
      <c r="I33" s="21">
        <f>(F33-H33)/H33</f>
        <v>3.8507438069475597E-2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71">
        <v>93137.258333333331</v>
      </c>
      <c r="F34" s="46">
        <v>150474.9</v>
      </c>
      <c r="G34" s="21">
        <f>(F34-E34)/E34</f>
        <v>0.61562518258223009</v>
      </c>
      <c r="H34" s="171">
        <v>147891.5</v>
      </c>
      <c r="I34" s="21">
        <f>(F34-H34)/H34</f>
        <v>1.7468211492884949E-2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71">
        <v>54372.653571428571</v>
      </c>
      <c r="F35" s="46">
        <v>45531.25</v>
      </c>
      <c r="G35" s="21">
        <f>(F35-E35)/E35</f>
        <v>-0.16260754240757713</v>
      </c>
      <c r="H35" s="171">
        <v>45135.35</v>
      </c>
      <c r="I35" s="21">
        <f>(F35-H35)/H35</f>
        <v>8.7713953697047091E-3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71">
        <v>63282.891666666663</v>
      </c>
      <c r="F36" s="46">
        <v>87375</v>
      </c>
      <c r="G36" s="21">
        <f>(F36-E36)/E36</f>
        <v>0.38070492195955552</v>
      </c>
      <c r="H36" s="171">
        <v>94291.6</v>
      </c>
      <c r="I36" s="21">
        <f>(F36-H36)/H36</f>
        <v>-7.3353299763711771E-2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4">
        <v>30571.375</v>
      </c>
      <c r="F37" s="49">
        <v>47399.4</v>
      </c>
      <c r="G37" s="23">
        <f>(F37-E37)/E37</f>
        <v>0.55045038046211536</v>
      </c>
      <c r="H37" s="174">
        <v>48008.2</v>
      </c>
      <c r="I37" s="23">
        <f>(F37-H37)/H37</f>
        <v>-1.2681166967309662E-2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2"/>
      <c r="F38" s="41"/>
      <c r="G38" s="41"/>
      <c r="H38" s="142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71">
        <v>1558697.75</v>
      </c>
      <c r="F39" s="46">
        <v>1856161</v>
      </c>
      <c r="G39" s="21">
        <f t="shared" ref="G39:G44" si="2">(F39-E39)/E39</f>
        <v>0.19084087983061501</v>
      </c>
      <c r="H39" s="171">
        <v>1757236.85</v>
      </c>
      <c r="I39" s="21">
        <f t="shared" ref="I39:I44" si="3">(F39-H39)/H39</f>
        <v>5.6295285407883353E-2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71">
        <v>956871.63571428566</v>
      </c>
      <c r="F40" s="46">
        <v>1004443</v>
      </c>
      <c r="G40" s="21">
        <f t="shared" si="2"/>
        <v>4.9715513042878801E-2</v>
      </c>
      <c r="H40" s="171">
        <v>985704.18435754185</v>
      </c>
      <c r="I40" s="21">
        <f t="shared" si="3"/>
        <v>1.9010587496563851E-2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9">
        <v>615951.45833333337</v>
      </c>
      <c r="F41" s="57">
        <v>615940</v>
      </c>
      <c r="G41" s="21">
        <f t="shared" si="2"/>
        <v>-1.8602656391749709E-5</v>
      </c>
      <c r="H41" s="179">
        <v>616178.86592178768</v>
      </c>
      <c r="I41" s="21">
        <f t="shared" si="3"/>
        <v>-3.8765679090656171E-4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72">
        <v>300247.02777777775</v>
      </c>
      <c r="F42" s="47">
        <v>344149</v>
      </c>
      <c r="G42" s="21">
        <f t="shared" si="2"/>
        <v>0.14621950647489998</v>
      </c>
      <c r="H42" s="172">
        <v>386457.5</v>
      </c>
      <c r="I42" s="21">
        <f t="shared" si="3"/>
        <v>-0.10947775628626692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72">
        <v>304378.97916666669</v>
      </c>
      <c r="F43" s="47">
        <v>233220</v>
      </c>
      <c r="G43" s="21">
        <f t="shared" si="2"/>
        <v>-0.23378414423192692</v>
      </c>
      <c r="H43" s="172">
        <v>291525</v>
      </c>
      <c r="I43" s="21">
        <f t="shared" si="3"/>
        <v>-0.2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5">
        <v>591856.26190476189</v>
      </c>
      <c r="F44" s="50">
        <v>808421.25</v>
      </c>
      <c r="G44" s="31">
        <f t="shared" si="2"/>
        <v>0.36590807943514925</v>
      </c>
      <c r="H44" s="175">
        <v>859326</v>
      </c>
      <c r="I44" s="31">
        <f t="shared" si="3"/>
        <v>-5.9237995824634654E-2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2"/>
      <c r="F45" s="121"/>
      <c r="G45" s="41"/>
      <c r="H45" s="138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9">
        <v>354638.89727750141</v>
      </c>
      <c r="F46" s="43">
        <v>307770.66666666669</v>
      </c>
      <c r="G46" s="21">
        <f t="shared" ref="G46:G51" si="4">(F46-E46)/E46</f>
        <v>-0.13215761432441181</v>
      </c>
      <c r="H46" s="169">
        <v>315020.16387337056</v>
      </c>
      <c r="I46" s="21">
        <f t="shared" ref="I46:I51" si="5">(F46-H46)/H46</f>
        <v>-2.3012803744264367E-2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72">
        <v>323478.65129215037</v>
      </c>
      <c r="F47" s="47">
        <v>315206.8</v>
      </c>
      <c r="G47" s="21">
        <f t="shared" si="4"/>
        <v>-2.5571552432001602E-2</v>
      </c>
      <c r="H47" s="172">
        <v>315260.92290502792</v>
      </c>
      <c r="I47" s="21">
        <f t="shared" si="5"/>
        <v>-1.7167654186002839E-4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72">
        <v>1022216.7819829425</v>
      </c>
      <c r="F48" s="47">
        <v>990025.57142857148</v>
      </c>
      <c r="G48" s="21">
        <f t="shared" si="4"/>
        <v>-3.1491569226563702E-2</v>
      </c>
      <c r="H48" s="172">
        <v>990345.98643256188</v>
      </c>
      <c r="I48" s="21">
        <f t="shared" si="5"/>
        <v>-3.2353844856241465E-4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72">
        <v>1286304.0404166668</v>
      </c>
      <c r="F49" s="47">
        <v>1301771.25</v>
      </c>
      <c r="G49" s="21">
        <f t="shared" si="4"/>
        <v>1.2024536266187116E-2</v>
      </c>
      <c r="H49" s="172">
        <v>1302216.6187499999</v>
      </c>
      <c r="I49" s="21">
        <f t="shared" si="5"/>
        <v>-3.4200819094707693E-4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72">
        <v>149582.20615671642</v>
      </c>
      <c r="F50" s="47">
        <v>140821.25</v>
      </c>
      <c r="G50" s="21">
        <f t="shared" si="4"/>
        <v>-5.8569507575905226E-2</v>
      </c>
      <c r="H50" s="172">
        <v>140882.87011173184</v>
      </c>
      <c r="I50" s="21">
        <f t="shared" si="5"/>
        <v>-4.3738540876525004E-4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5">
        <v>1898465.625</v>
      </c>
      <c r="F51" s="50">
        <v>1818667.5</v>
      </c>
      <c r="G51" s="31">
        <f t="shared" si="4"/>
        <v>-4.2032957536431562E-2</v>
      </c>
      <c r="H51" s="175">
        <v>1818667.5</v>
      </c>
      <c r="I51" s="31">
        <f t="shared" si="5"/>
        <v>0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42"/>
      <c r="F52" s="41"/>
      <c r="G52" s="41"/>
      <c r="H52" s="142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9">
        <v>164997.75497512438</v>
      </c>
      <c r="F53" s="66">
        <v>144118</v>
      </c>
      <c r="G53" s="22">
        <f t="shared" ref="G53:G61" si="6">(F53-E53)/E53</f>
        <v>-0.12654569135363256</v>
      </c>
      <c r="H53" s="132">
        <v>149430.67877094971</v>
      </c>
      <c r="I53" s="22">
        <f t="shared" ref="I53:I61" si="7">(F53-H53)/H53</f>
        <v>-3.5552798224875184E-2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72">
        <v>169574.45</v>
      </c>
      <c r="F54" s="70">
        <v>194051</v>
      </c>
      <c r="G54" s="21">
        <f t="shared" si="6"/>
        <v>0.14434102543160238</v>
      </c>
      <c r="H54" s="183">
        <v>194183.96312849162</v>
      </c>
      <c r="I54" s="21">
        <f t="shared" si="7"/>
        <v>-6.8472764871753693E-4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72">
        <v>148437.79166666669</v>
      </c>
      <c r="F55" s="70">
        <v>128869</v>
      </c>
      <c r="G55" s="21">
        <f t="shared" si="6"/>
        <v>-0.13183160061159188</v>
      </c>
      <c r="H55" s="183">
        <v>128895.72625698324</v>
      </c>
      <c r="I55" s="21">
        <f t="shared" si="7"/>
        <v>-2.0734789088315729E-4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72">
        <v>198136.54166666669</v>
      </c>
      <c r="F56" s="70">
        <v>202542</v>
      </c>
      <c r="G56" s="21">
        <f t="shared" si="6"/>
        <v>2.2234456583706801E-2</v>
      </c>
      <c r="H56" s="183">
        <v>192754.77653631283</v>
      </c>
      <c r="I56" s="21">
        <f t="shared" si="7"/>
        <v>5.0775517159977461E-2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72">
        <v>99151.195688225533</v>
      </c>
      <c r="F57" s="98">
        <v>102482.25</v>
      </c>
      <c r="G57" s="21">
        <f t="shared" si="6"/>
        <v>3.3595704909588284E-2</v>
      </c>
      <c r="H57" s="188">
        <v>105290.76201117318</v>
      </c>
      <c r="I57" s="21">
        <f t="shared" si="7"/>
        <v>-2.6673869174535458E-2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5">
        <v>110614.46019900497</v>
      </c>
      <c r="F58" s="50">
        <v>90338.71428571429</v>
      </c>
      <c r="G58" s="29">
        <f t="shared" si="6"/>
        <v>-0.18330104289089205</v>
      </c>
      <c r="H58" s="175">
        <v>105517.26703910614</v>
      </c>
      <c r="I58" s="29">
        <f t="shared" si="7"/>
        <v>-0.1438489943808578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9">
        <v>229415.28571428574</v>
      </c>
      <c r="F59" s="68">
        <v>197539.33333333334</v>
      </c>
      <c r="G59" s="21">
        <f t="shared" si="6"/>
        <v>-0.13894432658097058</v>
      </c>
      <c r="H59" s="182">
        <v>197539.33333333334</v>
      </c>
      <c r="I59" s="21">
        <f t="shared" si="7"/>
        <v>0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72">
        <v>223444.28571428571</v>
      </c>
      <c r="F60" s="70">
        <v>196532.7</v>
      </c>
      <c r="G60" s="21">
        <f t="shared" si="6"/>
        <v>-0.12043980282716682</v>
      </c>
      <c r="H60" s="183">
        <v>193172.20726256983</v>
      </c>
      <c r="I60" s="21">
        <f t="shared" si="7"/>
        <v>1.7396357297209005E-2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5">
        <v>1100210.5</v>
      </c>
      <c r="F61" s="73">
        <v>978328</v>
      </c>
      <c r="G61" s="29">
        <f t="shared" si="6"/>
        <v>-0.11078107325825376</v>
      </c>
      <c r="H61" s="184">
        <v>978328</v>
      </c>
      <c r="I61" s="29">
        <f t="shared" si="7"/>
        <v>0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42"/>
      <c r="F62" s="52"/>
      <c r="G62" s="41"/>
      <c r="H62" s="131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9">
        <v>468664.55939054728</v>
      </c>
      <c r="F63" s="54">
        <v>402416.625</v>
      </c>
      <c r="G63" s="21">
        <f t="shared" ref="G63:G68" si="8">(F63-E63)/E63</f>
        <v>-0.14135469188601818</v>
      </c>
      <c r="H63" s="177">
        <v>399157.76163873373</v>
      </c>
      <c r="I63" s="21">
        <f t="shared" ref="I63:I74" si="9">(F63-H63)/H63</f>
        <v>8.1643492234425626E-3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72">
        <v>2402265.0625</v>
      </c>
      <c r="F64" s="46">
        <v>2902991</v>
      </c>
      <c r="G64" s="21">
        <f t="shared" si="8"/>
        <v>0.20843908747476111</v>
      </c>
      <c r="H64" s="171">
        <v>2933190</v>
      </c>
      <c r="I64" s="21">
        <f t="shared" si="9"/>
        <v>-1.0295616717635066E-2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72">
        <v>902217.28606965172</v>
      </c>
      <c r="F65" s="46">
        <v>903839.625</v>
      </c>
      <c r="G65" s="21">
        <f t="shared" si="8"/>
        <v>1.7981687509177674E-3</v>
      </c>
      <c r="H65" s="171">
        <v>903839.625</v>
      </c>
      <c r="I65" s="21">
        <f t="shared" si="9"/>
        <v>0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72">
        <v>625638.82898009953</v>
      </c>
      <c r="F66" s="46">
        <v>598448.5</v>
      </c>
      <c r="G66" s="21">
        <f t="shared" si="8"/>
        <v>-4.3460104649234298E-2</v>
      </c>
      <c r="H66" s="171">
        <v>594262.5</v>
      </c>
      <c r="I66" s="21">
        <f t="shared" si="9"/>
        <v>7.0440251572327041E-3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72">
        <v>306133.42857142858</v>
      </c>
      <c r="F67" s="46">
        <v>291525</v>
      </c>
      <c r="G67" s="21">
        <f t="shared" si="8"/>
        <v>-4.7719155139635684E-2</v>
      </c>
      <c r="H67" s="171">
        <v>291525</v>
      </c>
      <c r="I67" s="21">
        <f t="shared" si="9"/>
        <v>0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5">
        <v>217731.35714285716</v>
      </c>
      <c r="F68" s="58">
        <v>218569</v>
      </c>
      <c r="G68" s="31">
        <f t="shared" si="8"/>
        <v>3.8471392827136475E-3</v>
      </c>
      <c r="H68" s="180">
        <v>218630.24767225326</v>
      </c>
      <c r="I68" s="31">
        <f t="shared" si="9"/>
        <v>-2.8014271998207259E-4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2"/>
      <c r="F69" s="52"/>
      <c r="G69" s="52"/>
      <c r="H69" s="131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9">
        <v>278686.17099769012</v>
      </c>
      <c r="F70" s="43">
        <v>300831.375</v>
      </c>
      <c r="G70" s="21">
        <f>(F70-E70)/E70</f>
        <v>7.9462873679847681E-2</v>
      </c>
      <c r="H70" s="169">
        <v>297355.5</v>
      </c>
      <c r="I70" s="21">
        <f t="shared" si="9"/>
        <v>1.1689291101055807E-2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72">
        <v>220356.82498223169</v>
      </c>
      <c r="F71" s="47">
        <v>199581.16666666666</v>
      </c>
      <c r="G71" s="21">
        <f>(F71-E71)/E71</f>
        <v>-9.4281891732830414E-2</v>
      </c>
      <c r="H71" s="172">
        <v>199635.95251396651</v>
      </c>
      <c r="I71" s="21">
        <f t="shared" si="9"/>
        <v>-2.7442876200375719E-4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72">
        <v>88703.888957987831</v>
      </c>
      <c r="F72" s="47">
        <v>80211</v>
      </c>
      <c r="G72" s="21">
        <f>(F72-E72)/E72</f>
        <v>-9.5744268461670889E-2</v>
      </c>
      <c r="H72" s="172">
        <v>80235.325618515562</v>
      </c>
      <c r="I72" s="21">
        <f t="shared" si="9"/>
        <v>-3.0317841085633813E-4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72">
        <v>149088.27487562189</v>
      </c>
      <c r="F73" s="47">
        <v>130418.8</v>
      </c>
      <c r="G73" s="21">
        <f>(F73-E73)/E73</f>
        <v>-0.12522430010808733</v>
      </c>
      <c r="H73" s="172">
        <v>136718.16759776536</v>
      </c>
      <c r="I73" s="21">
        <f t="shared" si="9"/>
        <v>-4.6075570704681712E-2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5">
        <v>124313.45287451631</v>
      </c>
      <c r="F74" s="50">
        <v>125582.22222222222</v>
      </c>
      <c r="G74" s="21">
        <f>(F74-E74)/E74</f>
        <v>1.0206211141014805E-2</v>
      </c>
      <c r="H74" s="175">
        <v>125613.40782122903</v>
      </c>
      <c r="I74" s="21">
        <f t="shared" si="9"/>
        <v>-2.482664832339963E-4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2"/>
      <c r="F75" s="52"/>
      <c r="G75" s="52"/>
      <c r="H75" s="131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9">
        <v>75103.559523809527</v>
      </c>
      <c r="F76" s="43">
        <v>71631.857142857145</v>
      </c>
      <c r="G76" s="22">
        <f t="shared" ref="G76:G82" si="10">(F76-E76)/E76</f>
        <v>-4.6225537151162233E-2</v>
      </c>
      <c r="H76" s="169">
        <v>71631.857142857145</v>
      </c>
      <c r="I76" s="22">
        <f t="shared" ref="I76:I82" si="11">(F76-H76)/H76</f>
        <v>0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72">
        <v>98920.191666666666</v>
      </c>
      <c r="F77" s="32">
        <v>107511.85714285714</v>
      </c>
      <c r="G77" s="21">
        <f t="shared" si="10"/>
        <v>8.6854517075158774E-2</v>
      </c>
      <c r="H77" s="163">
        <v>107511.85714285714</v>
      </c>
      <c r="I77" s="21">
        <f t="shared" si="11"/>
        <v>0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72">
        <v>43559.1</v>
      </c>
      <c r="F78" s="47">
        <v>50082.5</v>
      </c>
      <c r="G78" s="21">
        <f t="shared" si="10"/>
        <v>0.14975975169367597</v>
      </c>
      <c r="H78" s="172">
        <v>50082.5</v>
      </c>
      <c r="I78" s="21">
        <f t="shared" si="11"/>
        <v>0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72">
        <v>98174.642412935325</v>
      </c>
      <c r="F79" s="47">
        <v>92288.555555555562</v>
      </c>
      <c r="G79" s="21">
        <f t="shared" si="10"/>
        <v>-5.9955266581182096E-2</v>
      </c>
      <c r="H79" s="172">
        <v>92715.055865921793</v>
      </c>
      <c r="I79" s="21">
        <f t="shared" si="11"/>
        <v>-4.6001192188570416E-3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81">
        <v>142434.16875000001</v>
      </c>
      <c r="F80" s="61">
        <v>129566.66666666667</v>
      </c>
      <c r="G80" s="21">
        <f t="shared" si="10"/>
        <v>-9.033999493420948E-2</v>
      </c>
      <c r="H80" s="181">
        <v>135388.53631284914</v>
      </c>
      <c r="I80" s="21">
        <f t="shared" si="11"/>
        <v>-4.3001200875158171E-2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81">
        <v>762708.66666666663</v>
      </c>
      <c r="F81" s="61">
        <v>578565</v>
      </c>
      <c r="G81" s="21">
        <f t="shared" si="10"/>
        <v>-0.24143381964105121</v>
      </c>
      <c r="H81" s="181">
        <v>578565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5">
        <v>171407.53897180763</v>
      </c>
      <c r="F82" s="50">
        <v>195944.66666666666</v>
      </c>
      <c r="G82" s="23">
        <f t="shared" si="10"/>
        <v>0.14315080796355628</v>
      </c>
      <c r="H82" s="175">
        <v>192257</v>
      </c>
      <c r="I82" s="23">
        <f t="shared" si="11"/>
        <v>1.9180922757905599E-2</v>
      </c>
    </row>
    <row r="83" spans="1:9">
      <c r="E83"/>
      <c r="F83"/>
      <c r="H83"/>
    </row>
    <row r="84" spans="1:9">
      <c r="H84" s="192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opLeftCell="A10" zoomScaleNormal="100" workbookViewId="0">
      <selection activeCell="B83" sqref="B83:I89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9" t="s">
        <v>201</v>
      </c>
      <c r="B9" s="209"/>
      <c r="C9" s="209"/>
      <c r="D9" s="209"/>
      <c r="E9" s="209"/>
      <c r="F9" s="209"/>
      <c r="G9" s="209"/>
      <c r="H9" s="209"/>
      <c r="I9" s="209"/>
    </row>
    <row r="10" spans="1:9" ht="18">
      <c r="A10" s="2" t="s">
        <v>214</v>
      </c>
      <c r="B10" s="2"/>
      <c r="C10" s="2"/>
      <c r="F10" s="125"/>
      <c r="G10" s="125"/>
      <c r="H10" s="125"/>
    </row>
    <row r="11" spans="1:9" ht="18">
      <c r="A11" s="2"/>
      <c r="B11" s="2"/>
      <c r="C11" s="2"/>
      <c r="D11" s="233" t="s">
        <v>208</v>
      </c>
      <c r="E11" s="233"/>
      <c r="F11" s="197" t="s">
        <v>209</v>
      </c>
      <c r="H11" s="125"/>
    </row>
    <row r="12" spans="1:9" ht="4.5" customHeight="1" thickBot="1">
      <c r="A12" s="2"/>
      <c r="B12" s="2"/>
      <c r="C12" s="2"/>
    </row>
    <row r="13" spans="1:9" s="125" customFormat="1" ht="24.75" customHeight="1">
      <c r="A13" s="210" t="s">
        <v>3</v>
      </c>
      <c r="B13" s="216"/>
      <c r="C13" s="214" t="s">
        <v>0</v>
      </c>
      <c r="D13" s="212" t="s">
        <v>23</v>
      </c>
      <c r="E13" s="212" t="s">
        <v>210</v>
      </c>
      <c r="F13" s="229" t="s">
        <v>219</v>
      </c>
      <c r="G13" s="212" t="s">
        <v>197</v>
      </c>
      <c r="H13" s="229" t="s">
        <v>213</v>
      </c>
      <c r="I13" s="212" t="s">
        <v>187</v>
      </c>
    </row>
    <row r="14" spans="1:9" s="125" customFormat="1" ht="33.75" customHeight="1" thickBot="1">
      <c r="A14" s="211"/>
      <c r="B14" s="217"/>
      <c r="C14" s="215"/>
      <c r="D14" s="213"/>
      <c r="E14" s="213"/>
      <c r="F14" s="230"/>
      <c r="G14" s="231"/>
      <c r="H14" s="230"/>
      <c r="I14" s="231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8"/>
      <c r="B16" s="167" t="s">
        <v>4</v>
      </c>
      <c r="C16" s="150" t="s">
        <v>84</v>
      </c>
      <c r="D16" s="147" t="s">
        <v>161</v>
      </c>
      <c r="E16" s="168">
        <v>64685.680555555555</v>
      </c>
      <c r="F16" s="168">
        <v>58708.2</v>
      </c>
      <c r="G16" s="156">
        <f t="shared" ref="G16:G31" si="0">(F16-E16)/E16</f>
        <v>-9.2408095643699298E-2</v>
      </c>
      <c r="H16" s="168">
        <v>73491.5</v>
      </c>
      <c r="I16" s="156">
        <f t="shared" ref="I16:I31" si="1">(F16-H16)/H16</f>
        <v>-0.2011565963410735</v>
      </c>
    </row>
    <row r="17" spans="1:9" ht="16.5">
      <c r="A17" s="129"/>
      <c r="B17" s="164" t="s">
        <v>15</v>
      </c>
      <c r="C17" s="151" t="s">
        <v>95</v>
      </c>
      <c r="D17" s="147" t="s">
        <v>82</v>
      </c>
      <c r="E17" s="171">
        <v>48848.294444444444</v>
      </c>
      <c r="F17" s="171">
        <v>64074.9</v>
      </c>
      <c r="G17" s="156">
        <f t="shared" si="0"/>
        <v>0.31171212278195093</v>
      </c>
      <c r="H17" s="171">
        <v>79638.777777777781</v>
      </c>
      <c r="I17" s="156">
        <f t="shared" si="1"/>
        <v>-0.19543089700857624</v>
      </c>
    </row>
    <row r="18" spans="1:9" ht="16.5">
      <c r="A18" s="129"/>
      <c r="B18" s="164" t="s">
        <v>6</v>
      </c>
      <c r="C18" s="151" t="s">
        <v>86</v>
      </c>
      <c r="D18" s="147" t="s">
        <v>161</v>
      </c>
      <c r="E18" s="171">
        <v>67386.245833333334</v>
      </c>
      <c r="F18" s="171">
        <v>72058.2</v>
      </c>
      <c r="G18" s="156">
        <f t="shared" si="0"/>
        <v>6.9330975615139998E-2</v>
      </c>
      <c r="H18" s="171">
        <v>89224.9</v>
      </c>
      <c r="I18" s="156">
        <f t="shared" si="1"/>
        <v>-0.19239808618446194</v>
      </c>
    </row>
    <row r="19" spans="1:9" ht="16.5">
      <c r="A19" s="129"/>
      <c r="B19" s="164" t="s">
        <v>14</v>
      </c>
      <c r="C19" s="151" t="s">
        <v>94</v>
      </c>
      <c r="D19" s="147" t="s">
        <v>81</v>
      </c>
      <c r="E19" s="171">
        <v>19645.877083333333</v>
      </c>
      <c r="F19" s="171">
        <v>27332.7</v>
      </c>
      <c r="G19" s="156">
        <f t="shared" si="0"/>
        <v>0.39126901202022779</v>
      </c>
      <c r="H19" s="171">
        <v>33610.966666666667</v>
      </c>
      <c r="I19" s="156">
        <f t="shared" si="1"/>
        <v>-0.18679220770204963</v>
      </c>
    </row>
    <row r="20" spans="1:9" ht="16.5">
      <c r="A20" s="129"/>
      <c r="B20" s="164" t="s">
        <v>11</v>
      </c>
      <c r="C20" s="151" t="s">
        <v>91</v>
      </c>
      <c r="D20" s="147" t="s">
        <v>81</v>
      </c>
      <c r="E20" s="171">
        <v>16045.950694444444</v>
      </c>
      <c r="F20" s="171">
        <v>23432.699999999997</v>
      </c>
      <c r="G20" s="156">
        <f t="shared" si="0"/>
        <v>0.46034974469372214</v>
      </c>
      <c r="H20" s="171">
        <v>27527.666666666668</v>
      </c>
      <c r="I20" s="156">
        <f t="shared" si="1"/>
        <v>-0.14875821900391137</v>
      </c>
    </row>
    <row r="21" spans="1:9" ht="16.5">
      <c r="A21" s="129"/>
      <c r="B21" s="164" t="s">
        <v>12</v>
      </c>
      <c r="C21" s="151" t="s">
        <v>92</v>
      </c>
      <c r="D21" s="147" t="s">
        <v>81</v>
      </c>
      <c r="E21" s="171">
        <v>20588.668750000001</v>
      </c>
      <c r="F21" s="171">
        <v>27560.411111111109</v>
      </c>
      <c r="G21" s="156">
        <f t="shared" si="0"/>
        <v>0.33862035694323889</v>
      </c>
      <c r="H21" s="171">
        <v>31774.888888888891</v>
      </c>
      <c r="I21" s="156">
        <f t="shared" si="1"/>
        <v>-0.13263548434473077</v>
      </c>
    </row>
    <row r="22" spans="1:9" ht="16.5">
      <c r="A22" s="129"/>
      <c r="B22" s="164" t="s">
        <v>16</v>
      </c>
      <c r="C22" s="151" t="s">
        <v>96</v>
      </c>
      <c r="D22" s="147" t="s">
        <v>81</v>
      </c>
      <c r="E22" s="171">
        <v>25969.979563492063</v>
      </c>
      <c r="F22" s="171">
        <v>27561</v>
      </c>
      <c r="G22" s="156">
        <f t="shared" si="0"/>
        <v>6.1263830902067912E-2</v>
      </c>
      <c r="H22" s="171">
        <v>31083.18888888889</v>
      </c>
      <c r="I22" s="156">
        <f t="shared" si="1"/>
        <v>-0.11331491442140752</v>
      </c>
    </row>
    <row r="23" spans="1:9" ht="16.5">
      <c r="A23" s="129"/>
      <c r="B23" s="164" t="s">
        <v>13</v>
      </c>
      <c r="C23" s="151" t="s">
        <v>93</v>
      </c>
      <c r="D23" s="149" t="s">
        <v>81</v>
      </c>
      <c r="E23" s="171">
        <v>24443.84375</v>
      </c>
      <c r="F23" s="171">
        <v>27861</v>
      </c>
      <c r="G23" s="156">
        <f t="shared" si="0"/>
        <v>0.13979619101435306</v>
      </c>
      <c r="H23" s="171">
        <v>31166.555555555555</v>
      </c>
      <c r="I23" s="156">
        <f t="shared" si="1"/>
        <v>-0.10606098417463161</v>
      </c>
    </row>
    <row r="24" spans="1:9" ht="16.5">
      <c r="A24" s="129"/>
      <c r="B24" s="164" t="s">
        <v>7</v>
      </c>
      <c r="C24" s="151" t="s">
        <v>87</v>
      </c>
      <c r="D24" s="149" t="s">
        <v>161</v>
      </c>
      <c r="E24" s="171">
        <v>21032.633333333331</v>
      </c>
      <c r="F24" s="171">
        <v>37508.199999999997</v>
      </c>
      <c r="G24" s="156">
        <f t="shared" si="0"/>
        <v>0.78333351823119313</v>
      </c>
      <c r="H24" s="171">
        <v>41447.4</v>
      </c>
      <c r="I24" s="156">
        <f t="shared" si="1"/>
        <v>-9.5040943460868582E-2</v>
      </c>
    </row>
    <row r="25" spans="1:9" ht="16.5">
      <c r="A25" s="129"/>
      <c r="B25" s="164" t="s">
        <v>17</v>
      </c>
      <c r="C25" s="151" t="s">
        <v>97</v>
      </c>
      <c r="D25" s="149" t="s">
        <v>161</v>
      </c>
      <c r="E25" s="171">
        <v>93775.122222222228</v>
      </c>
      <c r="F25" s="171">
        <v>84924.9</v>
      </c>
      <c r="G25" s="156">
        <f t="shared" si="0"/>
        <v>-9.4377080109259132E-2</v>
      </c>
      <c r="H25" s="171">
        <v>93666.488888888882</v>
      </c>
      <c r="I25" s="156">
        <f t="shared" si="1"/>
        <v>-9.3326748900116524E-2</v>
      </c>
    </row>
    <row r="26" spans="1:9" ht="16.5">
      <c r="A26" s="129"/>
      <c r="B26" s="164" t="s">
        <v>10</v>
      </c>
      <c r="C26" s="151" t="s">
        <v>90</v>
      </c>
      <c r="D26" s="149" t="s">
        <v>161</v>
      </c>
      <c r="E26" s="171">
        <v>72412.372222222228</v>
      </c>
      <c r="F26" s="171">
        <v>71908.2</v>
      </c>
      <c r="G26" s="156">
        <f t="shared" si="0"/>
        <v>-6.9625149232096012E-3</v>
      </c>
      <c r="H26" s="171">
        <v>78758.2</v>
      </c>
      <c r="I26" s="156">
        <f t="shared" si="1"/>
        <v>-8.6975070532338217E-2</v>
      </c>
    </row>
    <row r="27" spans="1:9" ht="16.5">
      <c r="A27" s="129"/>
      <c r="B27" s="164" t="s">
        <v>8</v>
      </c>
      <c r="C27" s="151" t="s">
        <v>89</v>
      </c>
      <c r="D27" s="149" t="s">
        <v>161</v>
      </c>
      <c r="E27" s="171">
        <v>255803.41666666666</v>
      </c>
      <c r="F27" s="171">
        <v>289406.125</v>
      </c>
      <c r="G27" s="156">
        <f t="shared" si="0"/>
        <v>0.13136145236527663</v>
      </c>
      <c r="H27" s="171">
        <v>316768.625</v>
      </c>
      <c r="I27" s="156">
        <f t="shared" si="1"/>
        <v>-8.6380082623397442E-2</v>
      </c>
    </row>
    <row r="28" spans="1:9" ht="16.5">
      <c r="A28" s="129"/>
      <c r="B28" s="164" t="s">
        <v>5</v>
      </c>
      <c r="C28" s="151" t="s">
        <v>85</v>
      </c>
      <c r="D28" s="149" t="s">
        <v>161</v>
      </c>
      <c r="E28" s="171">
        <v>79707.350000000006</v>
      </c>
      <c r="F28" s="171">
        <v>79416.488888888882</v>
      </c>
      <c r="G28" s="156">
        <f t="shared" si="0"/>
        <v>-3.6491127996492673E-3</v>
      </c>
      <c r="H28" s="171">
        <v>86333.188888888893</v>
      </c>
      <c r="I28" s="156">
        <f t="shared" si="1"/>
        <v>-8.0116350259016006E-2</v>
      </c>
    </row>
    <row r="29" spans="1:9" ht="17.25" thickBot="1">
      <c r="A29" s="38"/>
      <c r="B29" s="164" t="s">
        <v>19</v>
      </c>
      <c r="C29" s="151" t="s">
        <v>99</v>
      </c>
      <c r="D29" s="149" t="s">
        <v>161</v>
      </c>
      <c r="E29" s="171">
        <v>42212.216666666667</v>
      </c>
      <c r="F29" s="171">
        <v>52408.800000000003</v>
      </c>
      <c r="G29" s="156">
        <f t="shared" si="0"/>
        <v>0.24155526855772011</v>
      </c>
      <c r="H29" s="171">
        <v>52974.9</v>
      </c>
      <c r="I29" s="156">
        <f t="shared" si="1"/>
        <v>-1.0686192895125778E-2</v>
      </c>
    </row>
    <row r="30" spans="1:9" ht="16.5">
      <c r="A30" s="129"/>
      <c r="B30" s="164" t="s">
        <v>18</v>
      </c>
      <c r="C30" s="151" t="s">
        <v>98</v>
      </c>
      <c r="D30" s="149" t="s">
        <v>83</v>
      </c>
      <c r="E30" s="171">
        <v>60609.175000000003</v>
      </c>
      <c r="F30" s="171">
        <v>117398.74285714285</v>
      </c>
      <c r="G30" s="156">
        <f t="shared" si="0"/>
        <v>0.9369797205974647</v>
      </c>
      <c r="H30" s="171">
        <v>115372.58571428573</v>
      </c>
      <c r="I30" s="156">
        <f t="shared" si="1"/>
        <v>1.756185952072525E-2</v>
      </c>
    </row>
    <row r="31" spans="1:9" ht="17.25" thickBot="1">
      <c r="A31" s="38"/>
      <c r="B31" s="165" t="s">
        <v>9</v>
      </c>
      <c r="C31" s="152" t="s">
        <v>88</v>
      </c>
      <c r="D31" s="148" t="s">
        <v>161</v>
      </c>
      <c r="E31" s="174">
        <v>66095.133333333331</v>
      </c>
      <c r="F31" s="174">
        <v>66799.899999999994</v>
      </c>
      <c r="G31" s="158">
        <f t="shared" si="0"/>
        <v>1.0662913154473241E-2</v>
      </c>
      <c r="H31" s="174">
        <v>64258.2</v>
      </c>
      <c r="I31" s="158">
        <f t="shared" si="1"/>
        <v>3.9554484875082049E-2</v>
      </c>
    </row>
    <row r="32" spans="1:9" ht="15.75" customHeight="1" thickBot="1">
      <c r="A32" s="222" t="s">
        <v>188</v>
      </c>
      <c r="B32" s="223"/>
      <c r="C32" s="223"/>
      <c r="D32" s="224"/>
      <c r="E32" s="99">
        <f>SUM(E16:E31)</f>
        <v>979261.96011904755</v>
      </c>
      <c r="F32" s="100">
        <f>SUM(F16:F31)</f>
        <v>1128360.4678571427</v>
      </c>
      <c r="G32" s="101">
        <f t="shared" ref="G32" si="2">(F32-E32)/E32</f>
        <v>0.15225599871148821</v>
      </c>
      <c r="H32" s="100">
        <f>SUM(H16:H31)</f>
        <v>1247098.0329365078</v>
      </c>
      <c r="I32" s="104">
        <f t="shared" ref="I32" si="3">(F32-H32)/H32</f>
        <v>-9.52110916250722E-2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66" t="s">
        <v>29</v>
      </c>
      <c r="C34" s="153" t="s">
        <v>103</v>
      </c>
      <c r="D34" s="155" t="s">
        <v>161</v>
      </c>
      <c r="E34" s="177">
        <v>63282.891666666663</v>
      </c>
      <c r="F34" s="177">
        <v>87375</v>
      </c>
      <c r="G34" s="156">
        <f>(F34-E34)/E34</f>
        <v>0.38070492195955552</v>
      </c>
      <c r="H34" s="177">
        <v>94291.6</v>
      </c>
      <c r="I34" s="156">
        <f>(F34-H34)/H34</f>
        <v>-7.3353299763711771E-2</v>
      </c>
    </row>
    <row r="35" spans="1:9" ht="16.5">
      <c r="A35" s="37"/>
      <c r="B35" s="164" t="s">
        <v>30</v>
      </c>
      <c r="C35" s="151" t="s">
        <v>104</v>
      </c>
      <c r="D35" s="147" t="s">
        <v>161</v>
      </c>
      <c r="E35" s="171">
        <v>30571.375</v>
      </c>
      <c r="F35" s="171">
        <v>47399.4</v>
      </c>
      <c r="G35" s="156">
        <f>(F35-E35)/E35</f>
        <v>0.55045038046211536</v>
      </c>
      <c r="H35" s="171">
        <v>48008.2</v>
      </c>
      <c r="I35" s="156">
        <f>(F35-H35)/H35</f>
        <v>-1.2681166967309662E-2</v>
      </c>
    </row>
    <row r="36" spans="1:9" ht="16.5">
      <c r="A36" s="37"/>
      <c r="B36" s="166" t="s">
        <v>28</v>
      </c>
      <c r="C36" s="151" t="s">
        <v>102</v>
      </c>
      <c r="D36" s="147" t="s">
        <v>161</v>
      </c>
      <c r="E36" s="171">
        <v>54372.653571428571</v>
      </c>
      <c r="F36" s="171">
        <v>45531.25</v>
      </c>
      <c r="G36" s="156">
        <f>(F36-E36)/E36</f>
        <v>-0.16260754240757713</v>
      </c>
      <c r="H36" s="171">
        <v>45135.35</v>
      </c>
      <c r="I36" s="156">
        <f>(F36-H36)/H36</f>
        <v>8.7713953697047091E-3</v>
      </c>
    </row>
    <row r="37" spans="1:9" ht="16.5">
      <c r="A37" s="37"/>
      <c r="B37" s="164" t="s">
        <v>27</v>
      </c>
      <c r="C37" s="151" t="s">
        <v>101</v>
      </c>
      <c r="D37" s="147" t="s">
        <v>161</v>
      </c>
      <c r="E37" s="171">
        <v>93137.258333333331</v>
      </c>
      <c r="F37" s="171">
        <v>150474.9</v>
      </c>
      <c r="G37" s="156">
        <f>(F37-E37)/E37</f>
        <v>0.61562518258223009</v>
      </c>
      <c r="H37" s="171">
        <v>147891.5</v>
      </c>
      <c r="I37" s="156">
        <f>(F37-H37)/H37</f>
        <v>1.7468211492884949E-2</v>
      </c>
    </row>
    <row r="38" spans="1:9" ht="17.25" thickBot="1">
      <c r="A38" s="38"/>
      <c r="B38" s="166" t="s">
        <v>26</v>
      </c>
      <c r="C38" s="151" t="s">
        <v>100</v>
      </c>
      <c r="D38" s="159" t="s">
        <v>161</v>
      </c>
      <c r="E38" s="174">
        <v>96148.58928571429</v>
      </c>
      <c r="F38" s="174">
        <v>152374.9</v>
      </c>
      <c r="G38" s="158">
        <f>(F38-E38)/E38</f>
        <v>0.5847856024928676</v>
      </c>
      <c r="H38" s="174">
        <v>146724.9</v>
      </c>
      <c r="I38" s="158">
        <f>(F38-H38)/H38</f>
        <v>3.8507438069475597E-2</v>
      </c>
    </row>
    <row r="39" spans="1:9" ht="15.75" customHeight="1" thickBot="1">
      <c r="A39" s="222" t="s">
        <v>189</v>
      </c>
      <c r="B39" s="223"/>
      <c r="C39" s="223"/>
      <c r="D39" s="224"/>
      <c r="E39" s="83">
        <f>SUM(E34:E38)</f>
        <v>337512.76785714284</v>
      </c>
      <c r="F39" s="102">
        <f>SUM(F34:F38)</f>
        <v>483155.44999999995</v>
      </c>
      <c r="G39" s="103">
        <f t="shared" ref="G39" si="4">(F39-E39)/E39</f>
        <v>0.43151754841020556</v>
      </c>
      <c r="H39" s="102">
        <f>SUM(H34:H38)</f>
        <v>482051.55000000005</v>
      </c>
      <c r="I39" s="104">
        <f t="shared" ref="I39" si="5">(F39-H39)/H39</f>
        <v>2.2900040462475574E-3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67" t="s">
        <v>35</v>
      </c>
      <c r="C41" s="151" t="s">
        <v>152</v>
      </c>
      <c r="D41" s="155" t="s">
        <v>161</v>
      </c>
      <c r="E41" s="171">
        <v>304378.97916666669</v>
      </c>
      <c r="F41" s="171">
        <v>233220</v>
      </c>
      <c r="G41" s="156">
        <f t="shared" ref="G41:G46" si="6">(F41-E41)/E41</f>
        <v>-0.23378414423192692</v>
      </c>
      <c r="H41" s="171">
        <v>291525</v>
      </c>
      <c r="I41" s="156">
        <f t="shared" ref="I41:I46" si="7">(F41-H41)/H41</f>
        <v>-0.2</v>
      </c>
    </row>
    <row r="42" spans="1:9" ht="16.5">
      <c r="A42" s="37"/>
      <c r="B42" s="164" t="s">
        <v>34</v>
      </c>
      <c r="C42" s="151" t="s">
        <v>154</v>
      </c>
      <c r="D42" s="147" t="s">
        <v>161</v>
      </c>
      <c r="E42" s="171">
        <v>300247.02777777775</v>
      </c>
      <c r="F42" s="171">
        <v>344149</v>
      </c>
      <c r="G42" s="156">
        <f t="shared" si="6"/>
        <v>0.14621950647489998</v>
      </c>
      <c r="H42" s="171">
        <v>386457.5</v>
      </c>
      <c r="I42" s="156">
        <f t="shared" si="7"/>
        <v>-0.10947775628626692</v>
      </c>
    </row>
    <row r="43" spans="1:9" ht="16.5">
      <c r="A43" s="37"/>
      <c r="B43" s="166" t="s">
        <v>36</v>
      </c>
      <c r="C43" s="151" t="s">
        <v>153</v>
      </c>
      <c r="D43" s="147" t="s">
        <v>161</v>
      </c>
      <c r="E43" s="179">
        <v>591856.26190476189</v>
      </c>
      <c r="F43" s="179">
        <v>808421.25</v>
      </c>
      <c r="G43" s="156">
        <f t="shared" si="6"/>
        <v>0.36590807943514925</v>
      </c>
      <c r="H43" s="179">
        <v>859326</v>
      </c>
      <c r="I43" s="156">
        <f t="shared" si="7"/>
        <v>-5.9237995824634654E-2</v>
      </c>
    </row>
    <row r="44" spans="1:9" ht="16.5">
      <c r="A44" s="37"/>
      <c r="B44" s="164" t="s">
        <v>33</v>
      </c>
      <c r="C44" s="151" t="s">
        <v>107</v>
      </c>
      <c r="D44" s="147" t="s">
        <v>161</v>
      </c>
      <c r="E44" s="172">
        <v>615951.45833333337</v>
      </c>
      <c r="F44" s="172">
        <v>615940</v>
      </c>
      <c r="G44" s="156">
        <f t="shared" si="6"/>
        <v>-1.8602656391749709E-5</v>
      </c>
      <c r="H44" s="172">
        <v>616178.86592178768</v>
      </c>
      <c r="I44" s="156">
        <f t="shared" si="7"/>
        <v>-3.8765679090656171E-4</v>
      </c>
    </row>
    <row r="45" spans="1:9" ht="16.5">
      <c r="A45" s="37"/>
      <c r="B45" s="164" t="s">
        <v>32</v>
      </c>
      <c r="C45" s="151" t="s">
        <v>106</v>
      </c>
      <c r="D45" s="147" t="s">
        <v>161</v>
      </c>
      <c r="E45" s="172">
        <v>956871.63571428566</v>
      </c>
      <c r="F45" s="172">
        <v>1004443</v>
      </c>
      <c r="G45" s="156">
        <f t="shared" si="6"/>
        <v>4.9715513042878801E-2</v>
      </c>
      <c r="H45" s="172">
        <v>985704.18435754185</v>
      </c>
      <c r="I45" s="156">
        <f t="shared" si="7"/>
        <v>1.9010587496563851E-2</v>
      </c>
    </row>
    <row r="46" spans="1:9" ht="16.5" customHeight="1" thickBot="1">
      <c r="A46" s="38"/>
      <c r="B46" s="164" t="s">
        <v>31</v>
      </c>
      <c r="C46" s="151" t="s">
        <v>105</v>
      </c>
      <c r="D46" s="147" t="s">
        <v>161</v>
      </c>
      <c r="E46" s="175">
        <v>1558697.75</v>
      </c>
      <c r="F46" s="175">
        <v>1856161</v>
      </c>
      <c r="G46" s="162">
        <f t="shared" si="6"/>
        <v>0.19084087983061501</v>
      </c>
      <c r="H46" s="175">
        <v>1757236.85</v>
      </c>
      <c r="I46" s="162">
        <f t="shared" si="7"/>
        <v>5.6295285407883353E-2</v>
      </c>
    </row>
    <row r="47" spans="1:9" ht="15.75" customHeight="1" thickBot="1">
      <c r="A47" s="222" t="s">
        <v>190</v>
      </c>
      <c r="B47" s="223"/>
      <c r="C47" s="223"/>
      <c r="D47" s="224"/>
      <c r="E47" s="83">
        <f>SUM(E41:E46)</f>
        <v>4328003.1128968252</v>
      </c>
      <c r="F47" s="83">
        <f>SUM(F41:F46)</f>
        <v>4862334.25</v>
      </c>
      <c r="G47" s="103">
        <f t="shared" ref="G47" si="8">(F47-E47)/E47</f>
        <v>0.12345904639276831</v>
      </c>
      <c r="H47" s="102">
        <f>SUM(H41:H46)</f>
        <v>4896428.4002793301</v>
      </c>
      <c r="I47" s="104">
        <f t="shared" ref="I47" si="9">(F47-H47)/H47</f>
        <v>-6.9630652165535789E-3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64" t="s">
        <v>45</v>
      </c>
      <c r="C49" s="151" t="s">
        <v>109</v>
      </c>
      <c r="D49" s="155" t="s">
        <v>108</v>
      </c>
      <c r="E49" s="169">
        <v>354638.89727750141</v>
      </c>
      <c r="F49" s="169">
        <v>307770.66666666669</v>
      </c>
      <c r="G49" s="156">
        <f t="shared" ref="G49:G54" si="10">(F49-E49)/E49</f>
        <v>-0.13215761432441181</v>
      </c>
      <c r="H49" s="169">
        <v>315020.16387337056</v>
      </c>
      <c r="I49" s="156">
        <f t="shared" ref="I49:I54" si="11">(F49-H49)/H49</f>
        <v>-2.3012803744264367E-2</v>
      </c>
    </row>
    <row r="50" spans="1:9" ht="16.5">
      <c r="A50" s="37"/>
      <c r="B50" s="164" t="s">
        <v>49</v>
      </c>
      <c r="C50" s="151" t="s">
        <v>158</v>
      </c>
      <c r="D50" s="149" t="s">
        <v>199</v>
      </c>
      <c r="E50" s="172">
        <v>149582.20615671642</v>
      </c>
      <c r="F50" s="172">
        <v>140821.25</v>
      </c>
      <c r="G50" s="156">
        <f t="shared" si="10"/>
        <v>-5.8569507575905226E-2</v>
      </c>
      <c r="H50" s="172">
        <v>140882.87011173184</v>
      </c>
      <c r="I50" s="156">
        <f t="shared" si="11"/>
        <v>-4.3738540876525004E-4</v>
      </c>
    </row>
    <row r="51" spans="1:9" ht="16.5">
      <c r="A51" s="37"/>
      <c r="B51" s="164" t="s">
        <v>48</v>
      </c>
      <c r="C51" s="151" t="s">
        <v>157</v>
      </c>
      <c r="D51" s="147" t="s">
        <v>114</v>
      </c>
      <c r="E51" s="172">
        <v>1286304.0404166668</v>
      </c>
      <c r="F51" s="172">
        <v>1301771.25</v>
      </c>
      <c r="G51" s="156">
        <f t="shared" si="10"/>
        <v>1.2024536266187116E-2</v>
      </c>
      <c r="H51" s="172">
        <v>1302216.6187499999</v>
      </c>
      <c r="I51" s="156">
        <f t="shared" si="11"/>
        <v>-3.4200819094707693E-4</v>
      </c>
    </row>
    <row r="52" spans="1:9" ht="16.5">
      <c r="A52" s="37"/>
      <c r="B52" s="164" t="s">
        <v>47</v>
      </c>
      <c r="C52" s="151" t="s">
        <v>113</v>
      </c>
      <c r="D52" s="147" t="s">
        <v>114</v>
      </c>
      <c r="E52" s="172">
        <v>1022216.7819829425</v>
      </c>
      <c r="F52" s="172">
        <v>990025.57142857148</v>
      </c>
      <c r="G52" s="156">
        <f t="shared" si="10"/>
        <v>-3.1491569226563702E-2</v>
      </c>
      <c r="H52" s="172">
        <v>990345.98643256188</v>
      </c>
      <c r="I52" s="156">
        <f t="shared" si="11"/>
        <v>-3.2353844856241465E-4</v>
      </c>
    </row>
    <row r="53" spans="1:9" ht="16.5">
      <c r="A53" s="37"/>
      <c r="B53" s="164" t="s">
        <v>46</v>
      </c>
      <c r="C53" s="151" t="s">
        <v>111</v>
      </c>
      <c r="D53" s="149" t="s">
        <v>110</v>
      </c>
      <c r="E53" s="172">
        <v>323478.65129215037</v>
      </c>
      <c r="F53" s="172">
        <v>315206.8</v>
      </c>
      <c r="G53" s="156">
        <f t="shared" si="10"/>
        <v>-2.5571552432001602E-2</v>
      </c>
      <c r="H53" s="172">
        <v>315260.92290502792</v>
      </c>
      <c r="I53" s="156">
        <f t="shared" si="11"/>
        <v>-1.7167654186002839E-4</v>
      </c>
    </row>
    <row r="54" spans="1:9" ht="16.5" customHeight="1" thickBot="1">
      <c r="A54" s="38"/>
      <c r="B54" s="164" t="s">
        <v>50</v>
      </c>
      <c r="C54" s="151" t="s">
        <v>159</v>
      </c>
      <c r="D54" s="148" t="s">
        <v>112</v>
      </c>
      <c r="E54" s="175">
        <v>1898465.625</v>
      </c>
      <c r="F54" s="175">
        <v>1818667.5</v>
      </c>
      <c r="G54" s="162">
        <f t="shared" si="10"/>
        <v>-4.2032957536431562E-2</v>
      </c>
      <c r="H54" s="175">
        <v>1818667.5</v>
      </c>
      <c r="I54" s="162">
        <f t="shared" si="11"/>
        <v>0</v>
      </c>
    </row>
    <row r="55" spans="1:9" ht="15.75" customHeight="1" thickBot="1">
      <c r="A55" s="222" t="s">
        <v>191</v>
      </c>
      <c r="B55" s="223"/>
      <c r="C55" s="223"/>
      <c r="D55" s="224"/>
      <c r="E55" s="83">
        <f>SUM(E49:E54)</f>
        <v>5034686.2021259777</v>
      </c>
      <c r="F55" s="83">
        <f>SUM(F49:F54)</f>
        <v>4874263.0380952377</v>
      </c>
      <c r="G55" s="103">
        <f t="shared" ref="G55" si="12">(F55-E55)/E55</f>
        <v>-3.1863587439272534E-2</v>
      </c>
      <c r="H55" s="83">
        <f>SUM(H49:H54)</f>
        <v>4882394.0620726924</v>
      </c>
      <c r="I55" s="104">
        <f t="shared" ref="I55" si="13">(F55-H55)/H55</f>
        <v>-1.6653764268267479E-3</v>
      </c>
    </row>
    <row r="56" spans="1:9" ht="17.25" customHeight="1" thickBot="1">
      <c r="A56" s="108" t="s">
        <v>44</v>
      </c>
      <c r="B56" s="10" t="s">
        <v>57</v>
      </c>
      <c r="C56" s="139"/>
      <c r="D56" s="122"/>
      <c r="E56" s="105"/>
      <c r="F56" s="105"/>
      <c r="G56" s="106"/>
      <c r="H56" s="105"/>
      <c r="I56" s="107"/>
    </row>
    <row r="57" spans="1:9" ht="16.5">
      <c r="A57" s="108"/>
      <c r="B57" s="185" t="s">
        <v>43</v>
      </c>
      <c r="C57" s="154" t="s">
        <v>119</v>
      </c>
      <c r="D57" s="155" t="s">
        <v>114</v>
      </c>
      <c r="E57" s="169">
        <v>110614.46019900497</v>
      </c>
      <c r="F57" s="169">
        <v>90338.71428571429</v>
      </c>
      <c r="G57" s="157">
        <f t="shared" ref="G57:G65" si="14">(F57-E57)/E57</f>
        <v>-0.18330104289089205</v>
      </c>
      <c r="H57" s="169">
        <v>105517.26703910614</v>
      </c>
      <c r="I57" s="157">
        <f t="shared" ref="I57:I65" si="15">(F57-H57)/H57</f>
        <v>-0.1438489943808578</v>
      </c>
    </row>
    <row r="58" spans="1:9" ht="16.5">
      <c r="A58" s="109"/>
      <c r="B58" s="186" t="s">
        <v>38</v>
      </c>
      <c r="C58" s="151" t="s">
        <v>115</v>
      </c>
      <c r="D58" s="147" t="s">
        <v>114</v>
      </c>
      <c r="E58" s="172">
        <v>164997.75497512438</v>
      </c>
      <c r="F58" s="183">
        <v>144118</v>
      </c>
      <c r="G58" s="156">
        <f t="shared" si="14"/>
        <v>-0.12654569135363256</v>
      </c>
      <c r="H58" s="183">
        <v>149430.67877094971</v>
      </c>
      <c r="I58" s="156">
        <f t="shared" si="15"/>
        <v>-3.5552798224875184E-2</v>
      </c>
    </row>
    <row r="59" spans="1:9" ht="16.5">
      <c r="A59" s="109"/>
      <c r="B59" s="186" t="s">
        <v>42</v>
      </c>
      <c r="C59" s="151" t="s">
        <v>198</v>
      </c>
      <c r="D59" s="147" t="s">
        <v>114</v>
      </c>
      <c r="E59" s="172">
        <v>99151.195688225533</v>
      </c>
      <c r="F59" s="183">
        <v>102482.25</v>
      </c>
      <c r="G59" s="156">
        <f t="shared" si="14"/>
        <v>3.3595704909588284E-2</v>
      </c>
      <c r="H59" s="183">
        <v>105290.76201117318</v>
      </c>
      <c r="I59" s="156">
        <f t="shared" si="15"/>
        <v>-2.6673869174535458E-2</v>
      </c>
    </row>
    <row r="60" spans="1:9" ht="16.5">
      <c r="A60" s="109"/>
      <c r="B60" s="186" t="s">
        <v>39</v>
      </c>
      <c r="C60" s="151" t="s">
        <v>116</v>
      </c>
      <c r="D60" s="147" t="s">
        <v>114</v>
      </c>
      <c r="E60" s="172">
        <v>169574.45</v>
      </c>
      <c r="F60" s="183">
        <v>194051</v>
      </c>
      <c r="G60" s="156">
        <f t="shared" si="14"/>
        <v>0.14434102543160238</v>
      </c>
      <c r="H60" s="183">
        <v>194183.96312849162</v>
      </c>
      <c r="I60" s="156">
        <f t="shared" si="15"/>
        <v>-6.8472764871753693E-4</v>
      </c>
    </row>
    <row r="61" spans="1:9" s="125" customFormat="1" ht="16.5">
      <c r="A61" s="137"/>
      <c r="B61" s="186" t="s">
        <v>40</v>
      </c>
      <c r="C61" s="151" t="s">
        <v>117</v>
      </c>
      <c r="D61" s="147" t="s">
        <v>114</v>
      </c>
      <c r="E61" s="172">
        <v>148437.79166666669</v>
      </c>
      <c r="F61" s="188">
        <v>128869</v>
      </c>
      <c r="G61" s="156">
        <f t="shared" si="14"/>
        <v>-0.13183160061159188</v>
      </c>
      <c r="H61" s="188">
        <v>128895.72625698324</v>
      </c>
      <c r="I61" s="156">
        <f t="shared" si="15"/>
        <v>-2.0734789088315729E-4</v>
      </c>
    </row>
    <row r="62" spans="1:9" s="125" customFormat="1" ht="17.25" thickBot="1">
      <c r="A62" s="137"/>
      <c r="B62" s="187" t="s">
        <v>54</v>
      </c>
      <c r="C62" s="152" t="s">
        <v>121</v>
      </c>
      <c r="D62" s="148" t="s">
        <v>120</v>
      </c>
      <c r="E62" s="175">
        <v>229415.28571428574</v>
      </c>
      <c r="F62" s="184">
        <v>197539.33333333334</v>
      </c>
      <c r="G62" s="161">
        <f t="shared" si="14"/>
        <v>-0.13894432658097058</v>
      </c>
      <c r="H62" s="184">
        <v>197539.33333333334</v>
      </c>
      <c r="I62" s="161">
        <f t="shared" si="15"/>
        <v>0</v>
      </c>
    </row>
    <row r="63" spans="1:9" s="125" customFormat="1" ht="16.5">
      <c r="A63" s="137"/>
      <c r="B63" s="94" t="s">
        <v>56</v>
      </c>
      <c r="C63" s="150" t="s">
        <v>123</v>
      </c>
      <c r="D63" s="147" t="s">
        <v>120</v>
      </c>
      <c r="E63" s="169">
        <v>1100210.5</v>
      </c>
      <c r="F63" s="182">
        <v>978328</v>
      </c>
      <c r="G63" s="156">
        <f t="shared" si="14"/>
        <v>-0.11078107325825376</v>
      </c>
      <c r="H63" s="182">
        <v>978328</v>
      </c>
      <c r="I63" s="156">
        <f t="shared" si="15"/>
        <v>0</v>
      </c>
    </row>
    <row r="64" spans="1:9" s="125" customFormat="1" ht="16.5">
      <c r="A64" s="137"/>
      <c r="B64" s="186" t="s">
        <v>55</v>
      </c>
      <c r="C64" s="151" t="s">
        <v>122</v>
      </c>
      <c r="D64" s="149" t="s">
        <v>120</v>
      </c>
      <c r="E64" s="172">
        <v>223444.28571428571</v>
      </c>
      <c r="F64" s="183">
        <v>196532.7</v>
      </c>
      <c r="G64" s="156">
        <f t="shared" si="14"/>
        <v>-0.12043980282716682</v>
      </c>
      <c r="H64" s="183">
        <v>193172.20726256983</v>
      </c>
      <c r="I64" s="156">
        <f t="shared" si="15"/>
        <v>1.7396357297209005E-2</v>
      </c>
    </row>
    <row r="65" spans="1:9" ht="16.5" customHeight="1" thickBot="1">
      <c r="A65" s="110"/>
      <c r="B65" s="187" t="s">
        <v>41</v>
      </c>
      <c r="C65" s="152" t="s">
        <v>118</v>
      </c>
      <c r="D65" s="148" t="s">
        <v>114</v>
      </c>
      <c r="E65" s="175">
        <v>198136.54166666669</v>
      </c>
      <c r="F65" s="184">
        <v>202542</v>
      </c>
      <c r="G65" s="161">
        <f t="shared" si="14"/>
        <v>2.2234456583706801E-2</v>
      </c>
      <c r="H65" s="184">
        <v>192754.77653631283</v>
      </c>
      <c r="I65" s="161">
        <f t="shared" si="15"/>
        <v>5.0775517159977461E-2</v>
      </c>
    </row>
    <row r="66" spans="1:9" ht="15.75" customHeight="1" thickBot="1">
      <c r="A66" s="222" t="s">
        <v>192</v>
      </c>
      <c r="B66" s="234"/>
      <c r="C66" s="234"/>
      <c r="D66" s="235"/>
      <c r="E66" s="99">
        <f>SUM(E57:E65)</f>
        <v>2443982.2656242596</v>
      </c>
      <c r="F66" s="99">
        <f>SUM(F57:F65)</f>
        <v>2234800.9976190478</v>
      </c>
      <c r="G66" s="101">
        <f t="shared" ref="G66" si="16">(F66-E66)/E66</f>
        <v>-8.5590337928160565E-2</v>
      </c>
      <c r="H66" s="99">
        <f>SUM(H57:H65)</f>
        <v>2245112.7143389196</v>
      </c>
      <c r="I66" s="140">
        <f t="shared" ref="I66" si="17">(F66-H66)/H66</f>
        <v>-4.5929617047793386E-3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64" t="s">
        <v>60</v>
      </c>
      <c r="C68" s="151" t="s">
        <v>129</v>
      </c>
      <c r="D68" s="155" t="s">
        <v>206</v>
      </c>
      <c r="E68" s="169">
        <v>2402265.0625</v>
      </c>
      <c r="F68" s="177">
        <v>2902991</v>
      </c>
      <c r="G68" s="156">
        <f t="shared" ref="G68:G73" si="18">(F68-E68)/E68</f>
        <v>0.20843908747476111</v>
      </c>
      <c r="H68" s="177">
        <v>2933190</v>
      </c>
      <c r="I68" s="156">
        <f t="shared" ref="I68:I73" si="19">(F68-H68)/H68</f>
        <v>-1.0295616717635066E-2</v>
      </c>
    </row>
    <row r="69" spans="1:9" ht="16.5">
      <c r="A69" s="37"/>
      <c r="B69" s="164" t="s">
        <v>64</v>
      </c>
      <c r="C69" s="151" t="s">
        <v>133</v>
      </c>
      <c r="D69" s="149" t="s">
        <v>127</v>
      </c>
      <c r="E69" s="172">
        <v>217731.35714285716</v>
      </c>
      <c r="F69" s="171">
        <v>218569</v>
      </c>
      <c r="G69" s="156">
        <f t="shared" si="18"/>
        <v>3.8471392827136475E-3</v>
      </c>
      <c r="H69" s="171">
        <v>218630.24767225326</v>
      </c>
      <c r="I69" s="156">
        <f t="shared" si="19"/>
        <v>-2.8014271998207259E-4</v>
      </c>
    </row>
    <row r="70" spans="1:9" ht="16.5">
      <c r="A70" s="37"/>
      <c r="B70" s="164" t="s">
        <v>61</v>
      </c>
      <c r="C70" s="151" t="s">
        <v>130</v>
      </c>
      <c r="D70" s="149" t="s">
        <v>207</v>
      </c>
      <c r="E70" s="172">
        <v>902217.28606965172</v>
      </c>
      <c r="F70" s="171">
        <v>903839.625</v>
      </c>
      <c r="G70" s="156">
        <f t="shared" si="18"/>
        <v>1.7981687509177674E-3</v>
      </c>
      <c r="H70" s="171">
        <v>903839.625</v>
      </c>
      <c r="I70" s="156">
        <f t="shared" si="19"/>
        <v>0</v>
      </c>
    </row>
    <row r="71" spans="1:9" ht="16.5">
      <c r="A71" s="37"/>
      <c r="B71" s="164" t="s">
        <v>63</v>
      </c>
      <c r="C71" s="151" t="s">
        <v>132</v>
      </c>
      <c r="D71" s="149" t="s">
        <v>126</v>
      </c>
      <c r="E71" s="172">
        <v>306133.42857142858</v>
      </c>
      <c r="F71" s="171">
        <v>291525</v>
      </c>
      <c r="G71" s="156">
        <f t="shared" si="18"/>
        <v>-4.7719155139635684E-2</v>
      </c>
      <c r="H71" s="171">
        <v>291525</v>
      </c>
      <c r="I71" s="156">
        <f t="shared" si="19"/>
        <v>0</v>
      </c>
    </row>
    <row r="72" spans="1:9" ht="16.5">
      <c r="A72" s="37"/>
      <c r="B72" s="164" t="s">
        <v>62</v>
      </c>
      <c r="C72" s="151" t="s">
        <v>131</v>
      </c>
      <c r="D72" s="149" t="s">
        <v>125</v>
      </c>
      <c r="E72" s="172">
        <v>625638.82898009953</v>
      </c>
      <c r="F72" s="171">
        <v>598448.5</v>
      </c>
      <c r="G72" s="156">
        <f t="shared" si="18"/>
        <v>-4.3460104649234298E-2</v>
      </c>
      <c r="H72" s="171">
        <v>594262.5</v>
      </c>
      <c r="I72" s="156">
        <f t="shared" si="19"/>
        <v>7.0440251572327041E-3</v>
      </c>
    </row>
    <row r="73" spans="1:9" ht="16.5" customHeight="1" thickBot="1">
      <c r="A73" s="37"/>
      <c r="B73" s="164" t="s">
        <v>59</v>
      </c>
      <c r="C73" s="151" t="s">
        <v>128</v>
      </c>
      <c r="D73" s="148" t="s">
        <v>124</v>
      </c>
      <c r="E73" s="175">
        <v>468664.55939054728</v>
      </c>
      <c r="F73" s="180">
        <v>402416.625</v>
      </c>
      <c r="G73" s="162">
        <f t="shared" si="18"/>
        <v>-0.14135469188601818</v>
      </c>
      <c r="H73" s="180">
        <v>399157.76163873373</v>
      </c>
      <c r="I73" s="162">
        <f t="shared" si="19"/>
        <v>8.1643492234425626E-3</v>
      </c>
    </row>
    <row r="74" spans="1:9" ht="15.75" customHeight="1" thickBot="1">
      <c r="A74" s="222" t="s">
        <v>205</v>
      </c>
      <c r="B74" s="223"/>
      <c r="C74" s="223"/>
      <c r="D74" s="224"/>
      <c r="E74" s="83">
        <f>SUM(E68:E73)</f>
        <v>4922650.5226545846</v>
      </c>
      <c r="F74" s="83">
        <f>SUM(F68:F73)</f>
        <v>5317789.75</v>
      </c>
      <c r="G74" s="103">
        <f t="shared" ref="G74" si="20">(F74-E74)/E74</f>
        <v>8.0269607912838978E-2</v>
      </c>
      <c r="H74" s="83">
        <f>SUM(H68:H73)</f>
        <v>5340605.1343109868</v>
      </c>
      <c r="I74" s="104">
        <f t="shared" ref="I74" si="21">(F74-H74)/H74</f>
        <v>-4.2720597642406212E-3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64" t="s">
        <v>70</v>
      </c>
      <c r="C76" s="153" t="s">
        <v>141</v>
      </c>
      <c r="D76" s="155" t="s">
        <v>137</v>
      </c>
      <c r="E76" s="169">
        <v>149088.27487562189</v>
      </c>
      <c r="F76" s="169">
        <v>130418.8</v>
      </c>
      <c r="G76" s="156">
        <f>(F76-E76)/E76</f>
        <v>-0.12522430010808733</v>
      </c>
      <c r="H76" s="169">
        <v>136718.16759776536</v>
      </c>
      <c r="I76" s="156">
        <f>(F76-H76)/H76</f>
        <v>-4.6075570704681712E-2</v>
      </c>
    </row>
    <row r="77" spans="1:9" ht="16.5">
      <c r="A77" s="37"/>
      <c r="B77" s="164" t="s">
        <v>69</v>
      </c>
      <c r="C77" s="151" t="s">
        <v>140</v>
      </c>
      <c r="D77" s="149" t="s">
        <v>136</v>
      </c>
      <c r="E77" s="172">
        <v>88703.888957987831</v>
      </c>
      <c r="F77" s="172">
        <v>80211</v>
      </c>
      <c r="G77" s="156">
        <f>(F77-E77)/E77</f>
        <v>-9.5744268461670889E-2</v>
      </c>
      <c r="H77" s="172">
        <v>80235.325618515562</v>
      </c>
      <c r="I77" s="156">
        <f>(F77-H77)/H77</f>
        <v>-3.0317841085633813E-4</v>
      </c>
    </row>
    <row r="78" spans="1:9" ht="16.5">
      <c r="A78" s="37"/>
      <c r="B78" s="164" t="s">
        <v>67</v>
      </c>
      <c r="C78" s="151" t="s">
        <v>139</v>
      </c>
      <c r="D78" s="149" t="s">
        <v>135</v>
      </c>
      <c r="E78" s="172">
        <v>220356.82498223169</v>
      </c>
      <c r="F78" s="172">
        <v>199581.16666666666</v>
      </c>
      <c r="G78" s="156">
        <f>(F78-E78)/E78</f>
        <v>-9.4281891732830414E-2</v>
      </c>
      <c r="H78" s="172">
        <v>199635.95251396651</v>
      </c>
      <c r="I78" s="156">
        <f>(F78-H78)/H78</f>
        <v>-2.7442876200375719E-4</v>
      </c>
    </row>
    <row r="79" spans="1:9" ht="16.5">
      <c r="A79" s="37"/>
      <c r="B79" s="164" t="s">
        <v>71</v>
      </c>
      <c r="C79" s="151" t="s">
        <v>200</v>
      </c>
      <c r="D79" s="149" t="s">
        <v>134</v>
      </c>
      <c r="E79" s="172">
        <v>124313.45287451631</v>
      </c>
      <c r="F79" s="172">
        <v>125582.22222222222</v>
      </c>
      <c r="G79" s="156">
        <f>(F79-E79)/E79</f>
        <v>1.0206211141014805E-2</v>
      </c>
      <c r="H79" s="172">
        <v>125613.40782122903</v>
      </c>
      <c r="I79" s="156">
        <f>(F79-H79)/H79</f>
        <v>-2.482664832339963E-4</v>
      </c>
    </row>
    <row r="80" spans="1:9" ht="16.5" customHeight="1" thickBot="1">
      <c r="A80" s="38"/>
      <c r="B80" s="164" t="s">
        <v>68</v>
      </c>
      <c r="C80" s="151" t="s">
        <v>138</v>
      </c>
      <c r="D80" s="148" t="s">
        <v>134</v>
      </c>
      <c r="E80" s="175">
        <v>278686.17099769012</v>
      </c>
      <c r="F80" s="175">
        <v>300831.375</v>
      </c>
      <c r="G80" s="156">
        <f>(F80-E80)/E80</f>
        <v>7.9462873679847681E-2</v>
      </c>
      <c r="H80" s="175">
        <v>297355.5</v>
      </c>
      <c r="I80" s="156">
        <f>(F80-H80)/H80</f>
        <v>1.1689291101055807E-2</v>
      </c>
    </row>
    <row r="81" spans="1:11" ht="15.75" customHeight="1" thickBot="1">
      <c r="A81" s="222" t="s">
        <v>193</v>
      </c>
      <c r="B81" s="223"/>
      <c r="C81" s="223"/>
      <c r="D81" s="224"/>
      <c r="E81" s="83">
        <f>SUM(E76:E80)</f>
        <v>861148.61268804781</v>
      </c>
      <c r="F81" s="83">
        <f>SUM(F76:F80)</f>
        <v>836624.56388888892</v>
      </c>
      <c r="G81" s="103">
        <f t="shared" ref="G81" si="22">(F81-E81)/E81</f>
        <v>-2.8478300304761402E-2</v>
      </c>
      <c r="H81" s="83">
        <f>SUM(H76:H80)</f>
        <v>839558.3535514765</v>
      </c>
      <c r="I81" s="104">
        <f t="shared" ref="I81" si="23">(F81-H81)/H81</f>
        <v>-3.4944440135425215E-3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64" t="s">
        <v>78</v>
      </c>
      <c r="C83" s="151" t="s">
        <v>149</v>
      </c>
      <c r="D83" s="155" t="s">
        <v>147</v>
      </c>
      <c r="E83" s="169">
        <v>142434.16875000001</v>
      </c>
      <c r="F83" s="169">
        <v>129566.66666666667</v>
      </c>
      <c r="G83" s="157">
        <f t="shared" ref="G83:G89" si="24">(F83-E83)/E83</f>
        <v>-9.033999493420948E-2</v>
      </c>
      <c r="H83" s="169">
        <v>135388.53631284914</v>
      </c>
      <c r="I83" s="157">
        <f t="shared" ref="I83:I89" si="25">(F83-H83)/H83</f>
        <v>-4.3001200875158171E-2</v>
      </c>
    </row>
    <row r="84" spans="1:11" ht="16.5">
      <c r="A84" s="37"/>
      <c r="B84" s="164" t="s">
        <v>77</v>
      </c>
      <c r="C84" s="151" t="s">
        <v>146</v>
      </c>
      <c r="D84" s="147" t="s">
        <v>162</v>
      </c>
      <c r="E84" s="172">
        <v>98174.642412935325</v>
      </c>
      <c r="F84" s="172">
        <v>92288.555555555562</v>
      </c>
      <c r="G84" s="156">
        <f t="shared" si="24"/>
        <v>-5.9955266581182096E-2</v>
      </c>
      <c r="H84" s="172">
        <v>92715.055865921793</v>
      </c>
      <c r="I84" s="156">
        <f t="shared" si="25"/>
        <v>-4.6001192188570416E-3</v>
      </c>
    </row>
    <row r="85" spans="1:11" ht="16.5">
      <c r="A85" s="37"/>
      <c r="B85" s="164" t="s">
        <v>74</v>
      </c>
      <c r="C85" s="151" t="s">
        <v>144</v>
      </c>
      <c r="D85" s="149" t="s">
        <v>142</v>
      </c>
      <c r="E85" s="172">
        <v>75103.559523809527</v>
      </c>
      <c r="F85" s="172">
        <v>71631.857142857145</v>
      </c>
      <c r="G85" s="156">
        <f t="shared" si="24"/>
        <v>-4.6225537151162233E-2</v>
      </c>
      <c r="H85" s="172">
        <v>71631.857142857145</v>
      </c>
      <c r="I85" s="156">
        <f t="shared" si="25"/>
        <v>0</v>
      </c>
    </row>
    <row r="86" spans="1:11" ht="16.5">
      <c r="A86" s="37"/>
      <c r="B86" s="164" t="s">
        <v>76</v>
      </c>
      <c r="C86" s="151" t="s">
        <v>143</v>
      </c>
      <c r="D86" s="149" t="s">
        <v>161</v>
      </c>
      <c r="E86" s="172">
        <v>98920.191666666666</v>
      </c>
      <c r="F86" s="163">
        <v>107511.85714285714</v>
      </c>
      <c r="G86" s="156">
        <f t="shared" si="24"/>
        <v>8.6854517075158774E-2</v>
      </c>
      <c r="H86" s="163">
        <v>107511.85714285714</v>
      </c>
      <c r="I86" s="156">
        <f t="shared" si="25"/>
        <v>0</v>
      </c>
    </row>
    <row r="87" spans="1:11" ht="16.5">
      <c r="A87" s="37"/>
      <c r="B87" s="164" t="s">
        <v>75</v>
      </c>
      <c r="C87" s="151" t="s">
        <v>148</v>
      </c>
      <c r="D87" s="160" t="s">
        <v>145</v>
      </c>
      <c r="E87" s="181">
        <v>43559.1</v>
      </c>
      <c r="F87" s="181">
        <v>50082.5</v>
      </c>
      <c r="G87" s="156">
        <f t="shared" si="24"/>
        <v>0.14975975169367597</v>
      </c>
      <c r="H87" s="181">
        <v>50082.5</v>
      </c>
      <c r="I87" s="156">
        <f t="shared" si="25"/>
        <v>0</v>
      </c>
    </row>
    <row r="88" spans="1:11" ht="16.5">
      <c r="A88" s="37"/>
      <c r="B88" s="164" t="s">
        <v>79</v>
      </c>
      <c r="C88" s="151" t="s">
        <v>155</v>
      </c>
      <c r="D88" s="160" t="s">
        <v>156</v>
      </c>
      <c r="E88" s="181">
        <v>762708.66666666663</v>
      </c>
      <c r="F88" s="181">
        <v>578565</v>
      </c>
      <c r="G88" s="156">
        <f t="shared" si="24"/>
        <v>-0.24143381964105121</v>
      </c>
      <c r="H88" s="181">
        <v>578565</v>
      </c>
      <c r="I88" s="156">
        <f t="shared" si="25"/>
        <v>0</v>
      </c>
    </row>
    <row r="89" spans="1:11" ht="16.5" customHeight="1" thickBot="1">
      <c r="A89" s="35"/>
      <c r="B89" s="165" t="s">
        <v>80</v>
      </c>
      <c r="C89" s="152" t="s">
        <v>151</v>
      </c>
      <c r="D89" s="148" t="s">
        <v>150</v>
      </c>
      <c r="E89" s="175">
        <v>171407.53897180763</v>
      </c>
      <c r="F89" s="175">
        <v>195944.66666666666</v>
      </c>
      <c r="G89" s="158">
        <f t="shared" si="24"/>
        <v>0.14315080796355628</v>
      </c>
      <c r="H89" s="175">
        <v>192257</v>
      </c>
      <c r="I89" s="158">
        <f t="shared" si="25"/>
        <v>1.9180922757905599E-2</v>
      </c>
    </row>
    <row r="90" spans="1:11" ht="15.75" customHeight="1" thickBot="1">
      <c r="A90" s="222" t="s">
        <v>194</v>
      </c>
      <c r="B90" s="223"/>
      <c r="C90" s="223"/>
      <c r="D90" s="224"/>
      <c r="E90" s="83">
        <f>SUM(E83:E89)</f>
        <v>1392307.8679918856</v>
      </c>
      <c r="F90" s="83">
        <f>SUM(F83:F89)</f>
        <v>1225591.1031746033</v>
      </c>
      <c r="G90" s="111">
        <f t="shared" ref="G90:G91" si="26">(F90-E90)/E90</f>
        <v>-0.11974130768774335</v>
      </c>
      <c r="H90" s="83">
        <f>SUM(H83:H89)</f>
        <v>1228151.8064644854</v>
      </c>
      <c r="I90" s="104">
        <f t="shared" ref="I90:I91" si="27">(F90-H90)/H90</f>
        <v>-2.0850055151191891E-3</v>
      </c>
    </row>
    <row r="91" spans="1:11" ht="15.75" customHeight="1" thickBot="1">
      <c r="A91" s="222" t="s">
        <v>195</v>
      </c>
      <c r="B91" s="223"/>
      <c r="C91" s="223"/>
      <c r="D91" s="224"/>
      <c r="E91" s="99">
        <f>SUM(E90+E81+E74+E66+E55+E47+E39+E32)</f>
        <v>20299553.311957769</v>
      </c>
      <c r="F91" s="99">
        <f>SUM(F32,F39,F47,F55,F66,F74,F81,F90)</f>
        <v>20962919.620634921</v>
      </c>
      <c r="G91" s="101">
        <f t="shared" si="26"/>
        <v>3.267886236129075E-2</v>
      </c>
      <c r="H91" s="99">
        <f>SUM(H32,H39,H47,H55,H66,H74,H81,H90)</f>
        <v>21161400.0539544</v>
      </c>
      <c r="I91" s="112">
        <f t="shared" si="27"/>
        <v>-9.3793620844283155E-3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  <mergeCell ref="D11:E11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abSelected="1" topLeftCell="A19" zoomScaleNormal="100" workbookViewId="0">
      <selection activeCell="K41" sqref="K41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07" bestFit="1" customWidth="1"/>
    <col min="12" max="12" width="9.140625" style="207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220</v>
      </c>
      <c r="B9" s="26"/>
      <c r="C9" s="26"/>
      <c r="D9" s="26"/>
      <c r="E9" s="206"/>
      <c r="F9" s="206"/>
    </row>
    <row r="10" spans="1:12" ht="18">
      <c r="A10" s="2" t="s">
        <v>221</v>
      </c>
      <c r="B10" s="2"/>
      <c r="C10" s="2"/>
    </row>
    <row r="11" spans="1:12" ht="18">
      <c r="A11" s="2" t="s">
        <v>222</v>
      </c>
    </row>
    <row r="12" spans="1:12" ht="15.75" thickBot="1"/>
    <row r="13" spans="1:12" ht="24.75" customHeight="1">
      <c r="A13" s="216" t="s">
        <v>3</v>
      </c>
      <c r="B13" s="216"/>
      <c r="C13" s="218" t="s">
        <v>0</v>
      </c>
      <c r="D13" s="212" t="s">
        <v>223</v>
      </c>
      <c r="E13" s="212" t="s">
        <v>224</v>
      </c>
      <c r="F13" s="212" t="s">
        <v>225</v>
      </c>
      <c r="G13" s="212" t="s">
        <v>226</v>
      </c>
      <c r="H13" s="212" t="s">
        <v>227</v>
      </c>
      <c r="I13" s="212" t="s">
        <v>228</v>
      </c>
    </row>
    <row r="14" spans="1:12" ht="24.75" customHeight="1" thickBot="1">
      <c r="A14" s="217"/>
      <c r="B14" s="217"/>
      <c r="C14" s="219"/>
      <c r="D14" s="232"/>
      <c r="E14" s="232"/>
      <c r="F14" s="232"/>
      <c r="G14" s="213"/>
      <c r="H14" s="232"/>
      <c r="I14" s="232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199"/>
    </row>
    <row r="16" spans="1:12" ht="18">
      <c r="A16" s="87"/>
      <c r="B16" s="193" t="s">
        <v>4</v>
      </c>
      <c r="C16" s="150" t="s">
        <v>163</v>
      </c>
      <c r="D16" s="200">
        <v>49000</v>
      </c>
      <c r="E16" s="200">
        <v>40000</v>
      </c>
      <c r="F16" s="200">
        <v>47500</v>
      </c>
      <c r="G16" s="143">
        <v>47500</v>
      </c>
      <c r="H16" s="143">
        <v>43333</v>
      </c>
      <c r="I16" s="143">
        <f>AVERAGE(D16:H16)</f>
        <v>45466.6</v>
      </c>
      <c r="K16" s="199"/>
      <c r="L16" s="201"/>
    </row>
    <row r="17" spans="1:16" ht="18">
      <c r="A17" s="88"/>
      <c r="B17" s="194" t="s">
        <v>5</v>
      </c>
      <c r="C17" s="151" t="s">
        <v>164</v>
      </c>
      <c r="D17" s="189">
        <v>85000</v>
      </c>
      <c r="E17" s="189">
        <v>35000</v>
      </c>
      <c r="F17" s="189">
        <v>55000</v>
      </c>
      <c r="G17" s="202">
        <v>55000</v>
      </c>
      <c r="H17" s="202">
        <v>51666</v>
      </c>
      <c r="I17" s="143">
        <f t="shared" ref="I17:I40" si="0">AVERAGE(D17:H17)</f>
        <v>56333.2</v>
      </c>
      <c r="K17" s="199"/>
      <c r="L17" s="201"/>
    </row>
    <row r="18" spans="1:16" ht="18">
      <c r="A18" s="88"/>
      <c r="B18" s="194" t="s">
        <v>6</v>
      </c>
      <c r="C18" s="151" t="s">
        <v>165</v>
      </c>
      <c r="D18" s="189">
        <v>85000</v>
      </c>
      <c r="E18" s="189">
        <v>35000</v>
      </c>
      <c r="F18" s="189">
        <v>42500</v>
      </c>
      <c r="G18" s="202">
        <v>37500</v>
      </c>
      <c r="H18" s="202">
        <v>58333</v>
      </c>
      <c r="I18" s="143">
        <f t="shared" si="0"/>
        <v>51666.6</v>
      </c>
      <c r="K18" s="199"/>
      <c r="L18" s="201"/>
    </row>
    <row r="19" spans="1:16" ht="18">
      <c r="A19" s="88"/>
      <c r="B19" s="194" t="s">
        <v>7</v>
      </c>
      <c r="C19" s="151" t="s">
        <v>166</v>
      </c>
      <c r="D19" s="189">
        <v>35000</v>
      </c>
      <c r="E19" s="189">
        <v>20000</v>
      </c>
      <c r="F19" s="189">
        <v>27500</v>
      </c>
      <c r="G19" s="202">
        <v>27500</v>
      </c>
      <c r="H19" s="202">
        <v>28333</v>
      </c>
      <c r="I19" s="143">
        <f t="shared" si="0"/>
        <v>27666.6</v>
      </c>
      <c r="K19" s="199"/>
      <c r="L19" s="201"/>
      <c r="P19" s="207"/>
    </row>
    <row r="20" spans="1:16" ht="18">
      <c r="A20" s="88"/>
      <c r="B20" s="194" t="s">
        <v>8</v>
      </c>
      <c r="C20" s="151" t="s">
        <v>167</v>
      </c>
      <c r="D20" s="189">
        <v>250000</v>
      </c>
      <c r="E20" s="189">
        <v>200000</v>
      </c>
      <c r="F20" s="189">
        <v>225000</v>
      </c>
      <c r="G20" s="202">
        <v>210000</v>
      </c>
      <c r="H20" s="202">
        <v>200000</v>
      </c>
      <c r="I20" s="143">
        <f t="shared" si="0"/>
        <v>217000</v>
      </c>
      <c r="K20" s="199"/>
      <c r="L20" s="201"/>
    </row>
    <row r="21" spans="1:16" ht="18.75" customHeight="1">
      <c r="A21" s="88"/>
      <c r="B21" s="194" t="s">
        <v>9</v>
      </c>
      <c r="C21" s="151" t="s">
        <v>168</v>
      </c>
      <c r="D21" s="189">
        <v>89000</v>
      </c>
      <c r="E21" s="189">
        <v>30000</v>
      </c>
      <c r="F21" s="189">
        <v>47500</v>
      </c>
      <c r="G21" s="202">
        <v>42500</v>
      </c>
      <c r="H21" s="202">
        <v>45000</v>
      </c>
      <c r="I21" s="143">
        <f t="shared" si="0"/>
        <v>50800</v>
      </c>
      <c r="K21" s="199"/>
      <c r="L21" s="201"/>
    </row>
    <row r="22" spans="1:16" ht="18">
      <c r="A22" s="88"/>
      <c r="B22" s="194" t="s">
        <v>10</v>
      </c>
      <c r="C22" s="151" t="s">
        <v>169</v>
      </c>
      <c r="D22" s="189">
        <v>75000</v>
      </c>
      <c r="E22" s="189">
        <v>50000</v>
      </c>
      <c r="F22" s="189">
        <v>42500</v>
      </c>
      <c r="G22" s="202">
        <v>50000</v>
      </c>
      <c r="H22" s="202">
        <v>53333</v>
      </c>
      <c r="I22" s="143">
        <f t="shared" si="0"/>
        <v>54166.6</v>
      </c>
      <c r="K22" s="199"/>
      <c r="L22" s="201"/>
    </row>
    <row r="23" spans="1:16" ht="18">
      <c r="A23" s="88"/>
      <c r="B23" s="194" t="s">
        <v>11</v>
      </c>
      <c r="C23" s="151" t="s">
        <v>170</v>
      </c>
      <c r="D23" s="189">
        <v>22000</v>
      </c>
      <c r="E23" s="189">
        <v>20000</v>
      </c>
      <c r="F23" s="189">
        <v>12500</v>
      </c>
      <c r="G23" s="202">
        <v>12500</v>
      </c>
      <c r="H23" s="202">
        <v>18333</v>
      </c>
      <c r="I23" s="143">
        <f t="shared" si="0"/>
        <v>17066.599999999999</v>
      </c>
      <c r="K23" s="199"/>
      <c r="L23" s="201"/>
    </row>
    <row r="24" spans="1:16" ht="18">
      <c r="A24" s="88"/>
      <c r="B24" s="194" t="s">
        <v>12</v>
      </c>
      <c r="C24" s="151" t="s">
        <v>171</v>
      </c>
      <c r="D24" s="189">
        <v>22000</v>
      </c>
      <c r="E24" s="189">
        <v>20000</v>
      </c>
      <c r="F24" s="189">
        <v>12500</v>
      </c>
      <c r="G24" s="202">
        <v>15000</v>
      </c>
      <c r="H24" s="202">
        <v>18333</v>
      </c>
      <c r="I24" s="143">
        <f t="shared" si="0"/>
        <v>17566.599999999999</v>
      </c>
      <c r="K24" s="199"/>
      <c r="L24" s="201"/>
    </row>
    <row r="25" spans="1:16" ht="18">
      <c r="A25" s="88"/>
      <c r="B25" s="194" t="s">
        <v>13</v>
      </c>
      <c r="C25" s="151" t="s">
        <v>172</v>
      </c>
      <c r="D25" s="189">
        <v>25000</v>
      </c>
      <c r="E25" s="189">
        <v>20000</v>
      </c>
      <c r="F25" s="189">
        <v>12500</v>
      </c>
      <c r="G25" s="202">
        <v>17500</v>
      </c>
      <c r="H25" s="202">
        <v>20000</v>
      </c>
      <c r="I25" s="143">
        <f t="shared" si="0"/>
        <v>19000</v>
      </c>
      <c r="K25" s="199"/>
      <c r="L25" s="201"/>
    </row>
    <row r="26" spans="1:16" ht="18">
      <c r="A26" s="88"/>
      <c r="B26" s="194" t="s">
        <v>14</v>
      </c>
      <c r="C26" s="151" t="s">
        <v>173</v>
      </c>
      <c r="D26" s="189">
        <v>22000</v>
      </c>
      <c r="E26" s="189">
        <v>20000</v>
      </c>
      <c r="F26" s="189">
        <v>12500</v>
      </c>
      <c r="G26" s="202">
        <v>15000</v>
      </c>
      <c r="H26" s="202">
        <v>18333</v>
      </c>
      <c r="I26" s="143">
        <f t="shared" si="0"/>
        <v>17566.599999999999</v>
      </c>
      <c r="K26" s="199"/>
      <c r="L26" s="201"/>
    </row>
    <row r="27" spans="1:16" ht="18">
      <c r="A27" s="88"/>
      <c r="B27" s="194" t="s">
        <v>15</v>
      </c>
      <c r="C27" s="151" t="s">
        <v>174</v>
      </c>
      <c r="D27" s="189">
        <v>50000</v>
      </c>
      <c r="E27" s="189">
        <v>50000</v>
      </c>
      <c r="F27" s="189">
        <v>35000</v>
      </c>
      <c r="G27" s="202">
        <v>45000</v>
      </c>
      <c r="H27" s="202">
        <v>40000</v>
      </c>
      <c r="I27" s="143">
        <f t="shared" si="0"/>
        <v>44000</v>
      </c>
      <c r="K27" s="199"/>
      <c r="L27" s="201"/>
    </row>
    <row r="28" spans="1:16" ht="18">
      <c r="A28" s="88"/>
      <c r="B28" s="194" t="s">
        <v>16</v>
      </c>
      <c r="C28" s="151" t="s">
        <v>175</v>
      </c>
      <c r="D28" s="189">
        <v>22000</v>
      </c>
      <c r="E28" s="189">
        <v>20000</v>
      </c>
      <c r="F28" s="189">
        <v>15000</v>
      </c>
      <c r="G28" s="202">
        <v>15000</v>
      </c>
      <c r="H28" s="202">
        <v>20000</v>
      </c>
      <c r="I28" s="143">
        <f t="shared" si="0"/>
        <v>18400</v>
      </c>
      <c r="K28" s="199"/>
      <c r="L28" s="201"/>
    </row>
    <row r="29" spans="1:16" ht="18">
      <c r="A29" s="88"/>
      <c r="B29" s="194" t="s">
        <v>17</v>
      </c>
      <c r="C29" s="151" t="s">
        <v>176</v>
      </c>
      <c r="D29" s="189">
        <v>100000</v>
      </c>
      <c r="E29" s="189">
        <v>85000</v>
      </c>
      <c r="F29" s="189">
        <v>67500</v>
      </c>
      <c r="G29" s="202">
        <v>45000</v>
      </c>
      <c r="H29" s="202">
        <v>60000</v>
      </c>
      <c r="I29" s="143">
        <f t="shared" si="0"/>
        <v>71500</v>
      </c>
      <c r="K29" s="199"/>
      <c r="L29" s="201"/>
    </row>
    <row r="30" spans="1:16" ht="18">
      <c r="A30" s="88"/>
      <c r="B30" s="194" t="s">
        <v>18</v>
      </c>
      <c r="C30" s="151" t="s">
        <v>177</v>
      </c>
      <c r="D30" s="189">
        <v>120000</v>
      </c>
      <c r="E30" s="189">
        <v>150000</v>
      </c>
      <c r="F30" s="189">
        <v>150000</v>
      </c>
      <c r="G30" s="202">
        <v>55000</v>
      </c>
      <c r="H30" s="202">
        <v>56666</v>
      </c>
      <c r="I30" s="143">
        <f t="shared" si="0"/>
        <v>106333.2</v>
      </c>
      <c r="K30" s="199"/>
      <c r="L30" s="201"/>
    </row>
    <row r="31" spans="1:16" ht="16.5" customHeight="1" thickBot="1">
      <c r="A31" s="89"/>
      <c r="B31" s="195" t="s">
        <v>19</v>
      </c>
      <c r="C31" s="152" t="s">
        <v>178</v>
      </c>
      <c r="D31" s="190">
        <v>53000</v>
      </c>
      <c r="E31" s="190">
        <v>45000</v>
      </c>
      <c r="F31" s="190">
        <v>42500</v>
      </c>
      <c r="G31" s="145">
        <v>42500</v>
      </c>
      <c r="H31" s="145">
        <v>48339</v>
      </c>
      <c r="I31" s="143">
        <f t="shared" si="0"/>
        <v>46267.8</v>
      </c>
      <c r="K31" s="199"/>
      <c r="L31" s="201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43"/>
      <c r="K32" s="203"/>
      <c r="L32" s="204"/>
    </row>
    <row r="33" spans="1:12" ht="18">
      <c r="A33" s="87"/>
      <c r="B33" s="193" t="s">
        <v>26</v>
      </c>
      <c r="C33" s="153" t="s">
        <v>179</v>
      </c>
      <c r="D33" s="200">
        <v>45000</v>
      </c>
      <c r="E33" s="200">
        <v>250000</v>
      </c>
      <c r="F33" s="200">
        <v>77500</v>
      </c>
      <c r="G33" s="143">
        <v>135000</v>
      </c>
      <c r="H33" s="143">
        <v>100000</v>
      </c>
      <c r="I33" s="143">
        <f t="shared" si="0"/>
        <v>121500</v>
      </c>
      <c r="K33" s="205"/>
      <c r="L33" s="201"/>
    </row>
    <row r="34" spans="1:12" ht="18">
      <c r="A34" s="88"/>
      <c r="B34" s="194" t="s">
        <v>27</v>
      </c>
      <c r="C34" s="151" t="s">
        <v>180</v>
      </c>
      <c r="D34" s="189">
        <v>45000</v>
      </c>
      <c r="E34" s="189">
        <v>250000</v>
      </c>
      <c r="F34" s="189">
        <v>77500</v>
      </c>
      <c r="G34" s="202">
        <v>135000</v>
      </c>
      <c r="H34" s="202">
        <v>90000</v>
      </c>
      <c r="I34" s="143">
        <f t="shared" si="0"/>
        <v>119500</v>
      </c>
      <c r="K34" s="205"/>
      <c r="L34" s="201"/>
    </row>
    <row r="35" spans="1:12" ht="18">
      <c r="A35" s="88"/>
      <c r="B35" s="193" t="s">
        <v>28</v>
      </c>
      <c r="C35" s="151" t="s">
        <v>181</v>
      </c>
      <c r="D35" s="189">
        <v>45000</v>
      </c>
      <c r="E35" s="189">
        <v>40000</v>
      </c>
      <c r="F35" s="189">
        <v>42500</v>
      </c>
      <c r="G35" s="202">
        <v>50000</v>
      </c>
      <c r="H35" s="202">
        <v>40000</v>
      </c>
      <c r="I35" s="143">
        <f t="shared" si="0"/>
        <v>43500</v>
      </c>
      <c r="K35" s="205"/>
      <c r="L35" s="201"/>
    </row>
    <row r="36" spans="1:12" ht="18">
      <c r="A36" s="88"/>
      <c r="B36" s="194" t="s">
        <v>29</v>
      </c>
      <c r="C36" s="151" t="s">
        <v>182</v>
      </c>
      <c r="D36" s="189">
        <v>60000</v>
      </c>
      <c r="E36" s="189">
        <v>45000</v>
      </c>
      <c r="F36" s="189">
        <v>55000</v>
      </c>
      <c r="G36" s="202">
        <v>65000</v>
      </c>
      <c r="H36" s="202">
        <v>75000</v>
      </c>
      <c r="I36" s="143">
        <f t="shared" si="0"/>
        <v>60000</v>
      </c>
      <c r="K36" s="205"/>
      <c r="L36" s="201"/>
    </row>
    <row r="37" spans="1:12" ht="16.5" customHeight="1" thickBot="1">
      <c r="A37" s="89"/>
      <c r="B37" s="193" t="s">
        <v>30</v>
      </c>
      <c r="C37" s="151" t="s">
        <v>183</v>
      </c>
      <c r="D37" s="189">
        <v>29000</v>
      </c>
      <c r="E37" s="189">
        <v>35000</v>
      </c>
      <c r="F37" s="189">
        <v>42500</v>
      </c>
      <c r="G37" s="202">
        <v>40000</v>
      </c>
      <c r="H37" s="202">
        <v>35000</v>
      </c>
      <c r="I37" s="143">
        <f t="shared" si="0"/>
        <v>36300</v>
      </c>
      <c r="K37" s="205"/>
      <c r="L37" s="201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43"/>
      <c r="K38" s="203"/>
      <c r="L38" s="204"/>
    </row>
    <row r="39" spans="1:12" ht="18">
      <c r="A39" s="87"/>
      <c r="B39" s="196" t="s">
        <v>31</v>
      </c>
      <c r="C39" s="154" t="s">
        <v>229</v>
      </c>
      <c r="D39" s="168">
        <v>2018250</v>
      </c>
      <c r="E39" s="168">
        <v>2000000</v>
      </c>
      <c r="F39" s="168">
        <v>2063100</v>
      </c>
      <c r="G39" s="168">
        <v>1480050</v>
      </c>
      <c r="H39" s="168">
        <v>1794000</v>
      </c>
      <c r="I39" s="168">
        <f t="shared" si="0"/>
        <v>1871080</v>
      </c>
      <c r="K39" s="205"/>
      <c r="L39" s="201"/>
    </row>
    <row r="40" spans="1:12" ht="18.75" thickBot="1">
      <c r="A40" s="89"/>
      <c r="B40" s="195" t="s">
        <v>32</v>
      </c>
      <c r="C40" s="152" t="s">
        <v>185</v>
      </c>
      <c r="D40" s="190">
        <v>1121250</v>
      </c>
      <c r="E40" s="190">
        <v>1100000</v>
      </c>
      <c r="F40" s="190">
        <v>1076400</v>
      </c>
      <c r="G40" s="145">
        <v>1009125</v>
      </c>
      <c r="H40" s="145">
        <v>1000000</v>
      </c>
      <c r="I40" s="145">
        <f t="shared" si="0"/>
        <v>1061355</v>
      </c>
      <c r="K40" s="205"/>
      <c r="L40" s="201"/>
    </row>
    <row r="41" spans="1:12" ht="17.25" thickBot="1">
      <c r="C41" s="208" t="s">
        <v>230</v>
      </c>
      <c r="D41" s="190">
        <f>SUM(D16:D40)</f>
        <v>4467500</v>
      </c>
      <c r="E41" s="190">
        <f t="shared" ref="E41:H41" si="1">SUM(E16:E40)</f>
        <v>4560000</v>
      </c>
      <c r="F41" s="190">
        <f t="shared" si="1"/>
        <v>4282000</v>
      </c>
      <c r="G41" s="145">
        <f t="shared" si="1"/>
        <v>3646675</v>
      </c>
      <c r="H41" s="145">
        <f t="shared" si="1"/>
        <v>3914002</v>
      </c>
      <c r="I41" s="90"/>
    </row>
    <row r="44" spans="1:12" ht="14.25" customHeight="1"/>
    <row r="48" spans="1:12" ht="15" customHeight="1"/>
    <row r="49" spans="11:12" s="125" customFormat="1" ht="15" customHeight="1">
      <c r="K49" s="207"/>
      <c r="L49" s="207"/>
    </row>
    <row r="50" spans="11:12" s="125" customFormat="1" ht="15" customHeight="1">
      <c r="K50" s="207"/>
      <c r="L50" s="207"/>
    </row>
    <row r="51" spans="11:12" s="125" customFormat="1" ht="15" customHeight="1">
      <c r="K51" s="207"/>
      <c r="L51" s="207"/>
    </row>
    <row r="52" spans="11:12" s="125" customFormat="1" ht="15" customHeight="1">
      <c r="K52" s="207"/>
      <c r="L52" s="207"/>
    </row>
    <row r="53" spans="11:12" s="125" customFormat="1" ht="15" customHeight="1">
      <c r="K53" s="207"/>
      <c r="L53" s="207"/>
    </row>
    <row r="54" spans="11:12" s="125" customFormat="1" ht="15" customHeight="1">
      <c r="K54" s="207"/>
      <c r="L54" s="207"/>
    </row>
    <row r="55" spans="11:12" s="125" customFormat="1" ht="15" customHeight="1">
      <c r="K55" s="207"/>
      <c r="L55" s="207"/>
    </row>
    <row r="56" spans="11:12" s="125" customFormat="1" ht="15" customHeight="1">
      <c r="K56" s="207"/>
      <c r="L56" s="207"/>
    </row>
    <row r="57" spans="11:12" s="125" customFormat="1" ht="15" customHeight="1">
      <c r="K57" s="207"/>
      <c r="L57" s="207"/>
    </row>
    <row r="58" spans="11:12" s="125" customFormat="1" ht="15" customHeight="1">
      <c r="K58" s="207"/>
      <c r="L58" s="207"/>
    </row>
    <row r="59" spans="11:12" s="125" customFormat="1" ht="15" customHeight="1">
      <c r="K59" s="207"/>
      <c r="L59" s="207"/>
    </row>
    <row r="60" spans="11:12" s="125" customFormat="1" ht="15" customHeight="1">
      <c r="K60" s="207"/>
      <c r="L60" s="207"/>
    </row>
    <row r="61" spans="11:12" s="125" customFormat="1" ht="15" customHeight="1">
      <c r="K61" s="207"/>
      <c r="L61" s="207"/>
    </row>
    <row r="62" spans="11:12" s="125" customFormat="1" ht="15" customHeight="1">
      <c r="K62" s="207"/>
      <c r="L62" s="207"/>
    </row>
    <row r="63" spans="11:12" s="125" customFormat="1" ht="15" customHeight="1">
      <c r="K63" s="207"/>
      <c r="L63" s="207"/>
    </row>
    <row r="64" spans="11:12" s="125" customFormat="1" ht="15" customHeight="1">
      <c r="K64" s="207"/>
      <c r="L64" s="207"/>
    </row>
    <row r="65" spans="11:12" s="125" customFormat="1" ht="15" customHeight="1">
      <c r="K65" s="207"/>
      <c r="L65" s="207"/>
    </row>
    <row r="66" spans="11:12" s="125" customFormat="1" ht="15" customHeight="1">
      <c r="K66" s="207"/>
      <c r="L66" s="207"/>
    </row>
    <row r="67" spans="11:12" s="125" customFormat="1" ht="15" customHeight="1">
      <c r="K67" s="207"/>
      <c r="L67" s="207"/>
    </row>
    <row r="68" spans="11:12" s="125" customFormat="1" ht="15" customHeight="1">
      <c r="K68" s="207"/>
      <c r="L68" s="207"/>
    </row>
    <row r="69" spans="11:12" s="125" customFormat="1" ht="15" customHeight="1">
      <c r="K69" s="207"/>
      <c r="L69" s="207"/>
    </row>
    <row r="70" spans="11:12" s="125" customFormat="1" ht="15" customHeight="1">
      <c r="K70" s="207"/>
      <c r="L70" s="207"/>
    </row>
    <row r="71" spans="11:12" s="125" customFormat="1" ht="15" customHeight="1">
      <c r="K71" s="207"/>
      <c r="L71" s="207"/>
    </row>
    <row r="72" spans="11:12" s="125" customFormat="1" ht="15" customHeight="1">
      <c r="K72" s="207"/>
      <c r="L72" s="207"/>
    </row>
    <row r="73" spans="11:12" s="125" customFormat="1" ht="15" customHeight="1">
      <c r="K73" s="207"/>
      <c r="L73" s="207"/>
    </row>
    <row r="74" spans="11:12" s="125" customFormat="1" ht="15" customHeight="1">
      <c r="K74" s="207"/>
      <c r="L74" s="207"/>
    </row>
    <row r="75" spans="11:12" s="125" customFormat="1" ht="15" customHeight="1">
      <c r="K75" s="207"/>
      <c r="L75" s="207"/>
    </row>
    <row r="76" spans="11:12" s="125" customFormat="1" ht="15" customHeight="1">
      <c r="K76" s="207"/>
      <c r="L76" s="207"/>
    </row>
    <row r="77" spans="11:12" s="125" customFormat="1" ht="15" customHeight="1">
      <c r="K77" s="207"/>
      <c r="L77" s="207"/>
    </row>
    <row r="78" spans="11:12" s="125" customFormat="1" ht="15" customHeight="1">
      <c r="K78" s="207"/>
      <c r="L78" s="207"/>
    </row>
    <row r="79" spans="11:12" s="125" customFormat="1" ht="15" customHeight="1">
      <c r="K79" s="207"/>
      <c r="L79" s="207"/>
    </row>
    <row r="80" spans="11:12" s="125" customFormat="1" ht="15" customHeight="1">
      <c r="K80" s="207"/>
      <c r="L80" s="207"/>
    </row>
    <row r="81" spans="11:12" s="125" customFormat="1" ht="15" customHeight="1">
      <c r="K81" s="207"/>
      <c r="L81" s="207"/>
    </row>
    <row r="82" spans="11:12" s="125" customFormat="1" ht="15" customHeight="1">
      <c r="K82" s="207"/>
      <c r="L82" s="207"/>
    </row>
    <row r="83" spans="11:12" s="125" customFormat="1" ht="15" customHeight="1">
      <c r="K83" s="207"/>
      <c r="L83" s="207"/>
    </row>
    <row r="84" spans="11:12" s="125" customFormat="1" ht="15" customHeight="1">
      <c r="K84" s="207"/>
      <c r="L84" s="207"/>
    </row>
    <row r="85" spans="11:12" s="125" customFormat="1" ht="15" customHeight="1">
      <c r="K85" s="207"/>
      <c r="L85" s="207"/>
    </row>
    <row r="86" spans="11:12" s="125" customFormat="1" ht="15" customHeight="1">
      <c r="K86" s="207"/>
      <c r="L86" s="207"/>
    </row>
    <row r="87" spans="11:12" s="125" customFormat="1" ht="15" customHeight="1">
      <c r="K87" s="207"/>
      <c r="L87" s="207"/>
    </row>
    <row r="88" spans="11:12" s="125" customFormat="1" ht="15" customHeight="1">
      <c r="K88" s="207"/>
      <c r="L88" s="207"/>
    </row>
    <row r="89" spans="11:12" s="125" customFormat="1" ht="15" customHeight="1">
      <c r="K89" s="207"/>
      <c r="L89" s="207"/>
    </row>
    <row r="90" spans="11:12" s="125" customFormat="1" ht="15" customHeight="1">
      <c r="K90" s="207"/>
      <c r="L90" s="207"/>
    </row>
    <row r="91" spans="11:12" s="125" customFormat="1" ht="15" customHeight="1">
      <c r="K91" s="207"/>
      <c r="L91" s="207"/>
    </row>
    <row r="92" spans="11:12" s="125" customFormat="1">
      <c r="K92" s="207"/>
      <c r="L92" s="207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22-04-2024</vt:lpstr>
      <vt:lpstr>By Order</vt:lpstr>
      <vt:lpstr>All Stores</vt:lpstr>
      <vt:lpstr>'22-04-2024'!Print_Titles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2024-04-18T09:36:03Z</cp:lastPrinted>
  <dcterms:created xsi:type="dcterms:W3CDTF">2010-10-20T06:23:14Z</dcterms:created>
  <dcterms:modified xsi:type="dcterms:W3CDTF">2024-04-26T06:23:21Z</dcterms:modified>
</cp:coreProperties>
</file>