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2-04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'02-04-2024'!$12:$14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4" i="11"/>
  <c r="G84" i="11"/>
  <c r="I86" i="11"/>
  <c r="G86" i="11"/>
  <c r="I83" i="11"/>
  <c r="G83" i="11"/>
  <c r="I85" i="11"/>
  <c r="G85" i="11"/>
  <c r="I79" i="11"/>
  <c r="G79" i="11"/>
  <c r="I78" i="11"/>
  <c r="G78" i="11"/>
  <c r="I77" i="11"/>
  <c r="G77" i="11"/>
  <c r="I80" i="11"/>
  <c r="G80" i="11"/>
  <c r="I76" i="11"/>
  <c r="G76" i="11"/>
  <c r="I72" i="11"/>
  <c r="G72" i="11"/>
  <c r="I71" i="11"/>
  <c r="G71" i="11"/>
  <c r="I70" i="11"/>
  <c r="G70" i="11"/>
  <c r="I69" i="11"/>
  <c r="G69" i="11"/>
  <c r="I68" i="11"/>
  <c r="G68" i="11"/>
  <c r="I73" i="11"/>
  <c r="G73" i="11"/>
  <c r="I59" i="11"/>
  <c r="G59" i="11"/>
  <c r="I57" i="11"/>
  <c r="G57" i="11"/>
  <c r="I60" i="11"/>
  <c r="G60" i="11"/>
  <c r="I65" i="11"/>
  <c r="G65" i="11"/>
  <c r="I61" i="11"/>
  <c r="G61" i="11"/>
  <c r="I64" i="11"/>
  <c r="G64" i="11"/>
  <c r="I58" i="11"/>
  <c r="G58" i="11"/>
  <c r="I63" i="11"/>
  <c r="G63" i="11"/>
  <c r="I62" i="11"/>
  <c r="G62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5" i="11"/>
  <c r="G45" i="11"/>
  <c r="I46" i="11"/>
  <c r="G46" i="11"/>
  <c r="I44" i="11"/>
  <c r="G44" i="11"/>
  <c r="I41" i="11"/>
  <c r="G41" i="11"/>
  <c r="I42" i="11"/>
  <c r="G42" i="11"/>
  <c r="I43" i="11"/>
  <c r="G43" i="11"/>
  <c r="I35" i="11"/>
  <c r="G35" i="11"/>
  <c r="I38" i="11"/>
  <c r="G38" i="11"/>
  <c r="I34" i="11"/>
  <c r="G34" i="11"/>
  <c r="I37" i="11"/>
  <c r="G37" i="11"/>
  <c r="I36" i="11"/>
  <c r="G36" i="11"/>
  <c r="I25" i="11"/>
  <c r="G25" i="11"/>
  <c r="I31" i="11"/>
  <c r="G31" i="11"/>
  <c r="I22" i="11"/>
  <c r="G22" i="11"/>
  <c r="I19" i="11"/>
  <c r="G19" i="11"/>
  <c r="I23" i="11"/>
  <c r="G23" i="11"/>
  <c r="I27" i="11"/>
  <c r="G27" i="11"/>
  <c r="I17" i="11"/>
  <c r="G17" i="11"/>
  <c r="I18" i="11"/>
  <c r="G18" i="11"/>
  <c r="I21" i="11"/>
  <c r="G21" i="11"/>
  <c r="I29" i="11"/>
  <c r="G29" i="11"/>
  <c r="I16" i="11"/>
  <c r="G16" i="11"/>
  <c r="I28" i="11"/>
  <c r="G28" i="11"/>
  <c r="I26" i="11"/>
  <c r="G26" i="11"/>
  <c r="I24" i="11"/>
  <c r="G24" i="11"/>
  <c r="I20" i="11"/>
  <c r="G20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<sst xmlns="http://schemas.openxmlformats.org/spreadsheetml/2006/main" count="851" uniqueCount="229">
  <si>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</si>
  <si>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</si>
  <si>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</si>
  <si>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</si>
  <si>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</si>
  <si>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</si>
  <si>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</si>
  <si>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</si>
  <si>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</si>
  <si>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</si>
  <si>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</si>
  <si>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</si>
  <si>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</si>
  <si>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</si>
  <si>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</si>
  <si>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</si>
  <si>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</si>
  <si>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</si>
  <si>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</si>
  <si>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</si>
  <si>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</si>
  <si>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</si>
  <si>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</si>
  <si>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</si>
  <si>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</si>
  <si>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</si>
  <si>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</si>
  <si>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</si>
  <si>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</si>
  <si>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</si>
  <si>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</si>
  <si>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</si>
  <si>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</si>
  <si>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</si>
  <si>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</si>
  <si>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</si>
  <si>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</si>
  <si>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</si>
  <si>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</si>
  <si>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</si>
  <si>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</si>
  <si>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</si>
  <si>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</si>
  <si>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</si>
  <si>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</si>
  <si>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</si>
  <si>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</si>
  <si>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</si>
  <si>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</si>
  <si>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</si>
  <si>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</si>
  <si>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</si>
  <si>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</si>
  <si>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</si>
  <si>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</si>
  <si>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</si>
  <si>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</si>
  <si>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</si>
  <si>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</si>
  <si>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</si>
  <si>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</si>
  <si>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</si>
  <si>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</si>
  <si>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</si>
  <si>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</si>
  <si>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</si>
  <si>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</si>
  <si>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</si>
  <si>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</si>
  <si>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</si>
  <si>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</si>
  <si>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</si>
  <si>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</si>
  <si>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</si>
  <si>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</si>
  <si>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</si>
  <si>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</si>
  <si>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</si>
  <si>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</si>
  <si>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</si>
  <si>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</si>
  <si>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</si>
  <si>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</si>
  <si>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</si>
  <si>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</si>
  <si>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</si>
  <si>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</si>
  <si>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</si>
  <si>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</si>
  <si>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</si>
  <si>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</si>
  <si>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</si>
  <si>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</si>
  <si>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</si>
  <si>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</si>
  <si>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</si>
  <si>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</si>
  <si>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</si>
  <si>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</si>
  <si>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</si>
  <si>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</si>
  <si>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</si>
  <si>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</si>
  <si>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</si>
  <si>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</si>
  <si>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</si>
  <si>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</si>
  <si>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</si>
  <si>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</si>
  <si>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</si>
  <si>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</si>
  <si>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</si>
  <si>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</si>
  <si>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</si>
  <si>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</si>
  <si>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</si>
  <si>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</si>
  <si>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</si>
  <si>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</si>
  <si>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</si>
  <si>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</si>
  <si>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</si>
  <si>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</si>
  <si>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</si>
  <si>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</si>
  <si>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</si>
  <si>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</si>
  <si>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</si>
  <si>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</si>
  <si>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</si>
  <si>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</si>
  <si>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</si>
  <si>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</si>
  <si>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</si>
  <si>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</si>
  <si>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</si>
  <si>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</si>
  <si>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</si>
  <si>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</si>
  <si>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</si>
  <si>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</si>
  <si>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</si>
  <si>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</si>
  <si>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</si>
  <si>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</si>
  <si>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</si>
  <si>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</si>
  <si>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</si>
  <si>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</si>
  <si>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</si>
  <si>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</si>
  <si>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</si>
  <si>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</si>
  <si>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</si>
  <si>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</si>
  <si>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</si>
  <si>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</si>
  <si>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</si>
  <si>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</si>
  <si>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</si>
  <si>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</si>
  <si>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</si>
  <si>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</si>
  <si>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</si>
  <si>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</si>
  <si>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</si>
  <si>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</si>
  <si>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</si>
  <si>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</si>
  <si>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</si>
  <si>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</si>
  <si>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</si>
  <si>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</si>
  <si>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</si>
  <si>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</si>
  <si>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</si>
  <si>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</si>
  <si>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</si>
  <si>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</si>
  <si>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</si>
  <si>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</si>
  <si>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</si>
  <si>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</si>
  <si>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</si>
  <si>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</si>
  <si>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</si>
  <si>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</si>
  <si>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</si>
  <si>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</si>
  <si>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</si>
  <si>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</si>
  <si>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</si>
  <si>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</si>
  <si>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</si>
  <si>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</si>
  <si>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</si>
  <si>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</si>
  <si>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</si>
  <si>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</si>
  <si>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</si>
  <si>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</si>
  <si>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</si>
  <si>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</si>
  <si>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</si>
  <si>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</si>
  <si>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</si>
  <si>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</si>
  <si>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</si>
  <si>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</si>
  <si>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</si>
  <si>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</si>
  <si>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</si>
  <si>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</si>
  <si>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</si>
  <si>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</si>
  <si>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</si>
  <si>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</si>
  <si>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</si>
  <si>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</si>
  <si>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26-03-2024(ل.ل.)</t>
  </si>
  <si>
    <t>معدل أسعار المحلات والملاحم في 26-03-2024 (ل.ل.)</t>
  </si>
  <si>
    <t>المعدل العام للأسعار في 26-03-2024  (ل.ل.)</t>
  </si>
  <si>
    <t xml:space="preserve"> التاريخ 2 نيسان 2024</t>
  </si>
  <si>
    <t>معدل الأسعار في نيسان 2023 (ل.ل.)</t>
  </si>
  <si>
    <t>معدل أسعار  السوبرماركات في 02-04-2024(ل.ل.)</t>
  </si>
  <si>
    <t>معدل أسعار المحلات والملاحم في 02-04-2024 (ل.ل.)</t>
  </si>
  <si>
    <t>المعدل العام للأسعار في 02-04-2024 (ل.ل.)</t>
  </si>
  <si>
    <t>المعدل العام للأسعار في 02-04-2024  (ل.ل.)</t>
  </si>
  <si>
    <t xml:space="preserve"> التاريخ2 نيسان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</si>
</sst>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1" t="s">
        <v>202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02" t="s">
        <v>3</v>
      </c>
      <c r="B12" s="208"/>
      <c r="C12" s="206" t="s">
        <v>0</v>
      </c>
      <c r="D12" s="204" t="s">
        <v>23</v>
      </c>
      <c r="E12" s="204" t="s">
        <v>223</v>
      </c>
      <c r="F12" s="204" t="s">
        <v>224</v>
      </c>
      <c r="G12" s="204" t="s">
        <v>197</v>
      </c>
      <c r="H12" s="204" t="s">
        <v>219</v>
      </c>
      <c r="I12" s="204" t="s">
        <v>187</v>
      </c>
    </row>
    <row r="13" spans="1:9" ht="38.25" customHeight="1" thickBot="1">
      <c r="A13" s="203"/>
      <c r="B13" s="209"/>
      <c r="C13" s="207"/>
      <c r="D13" s="205"/>
      <c r="E13" s="205"/>
      <c r="F13" s="205"/>
      <c r="G13" s="205"/>
      <c r="H13" s="205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64685.680555555555</v>
      </c>
      <c r="F15" s="177">
        <v>78749.8</v>
      </c>
      <c r="G15" s="45">
        <f t="shared" ref="G15:G30" si="0">(F15-E15)/E15</f>
        <v>0.21742245460902931</v>
      </c>
      <c r="H15" s="177">
        <v>81248.800000000003</v>
      </c>
      <c r="I15" s="45">
        <f t="shared" ref="I15:I30" si="1">(F15-H15)/H15</f>
        <v>-3.0757377339726864E-2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79707.350000000006</v>
      </c>
      <c r="F16" s="171">
        <v>99388.666666666672</v>
      </c>
      <c r="G16" s="48">
        <f>(F16-E16)/E16</f>
        <v>0.24691972153969069</v>
      </c>
      <c r="H16" s="171">
        <v>108277.55555555556</v>
      </c>
      <c r="I16" s="44">
        <f t="shared" si="1"/>
        <v>-8.2093549704565852E-2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67386.245833333334</v>
      </c>
      <c r="F17" s="171">
        <v>140449.79999999999</v>
      </c>
      <c r="G17" s="48">
        <f t="shared" si="0"/>
        <v>1.0842502540856043</v>
      </c>
      <c r="H17" s="171">
        <v>147349.79999999999</v>
      </c>
      <c r="I17" s="44">
        <f t="shared" si="1"/>
        <v>-4.6827345541018722E-2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21032.633333333331</v>
      </c>
      <c r="F18" s="171">
        <v>45249.8</v>
      </c>
      <c r="G18" s="48">
        <f t="shared" si="0"/>
        <v>1.1514091594173501</v>
      </c>
      <c r="H18" s="171">
        <v>47249.8</v>
      </c>
      <c r="I18" s="44">
        <f t="shared" si="1"/>
        <v>-4.2328221495117439E-2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255803.41666666666</v>
      </c>
      <c r="F19" s="171">
        <v>418562.25</v>
      </c>
      <c r="G19" s="48">
        <f t="shared" si="0"/>
        <v>0.63626528313897301</v>
      </c>
      <c r="H19" s="171">
        <v>415312.25</v>
      </c>
      <c r="I19" s="44">
        <f t="shared" si="1"/>
        <v>7.825437366704208E-3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66095.133333333331</v>
      </c>
      <c r="F20" s="171">
        <v>90849.8</v>
      </c>
      <c r="G20" s="48">
        <f t="shared" si="0"/>
        <v>0.37453085300279304</v>
      </c>
      <c r="H20" s="171">
        <v>105449.8</v>
      </c>
      <c r="I20" s="44">
        <f t="shared" si="1"/>
        <v>-0.13845450631485312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72412.372222222228</v>
      </c>
      <c r="F21" s="171">
        <v>77998.8</v>
      </c>
      <c r="G21" s="48">
        <f t="shared" si="0"/>
        <v>7.7147421170430705E-2</v>
      </c>
      <c r="H21" s="171">
        <v>78749.8</v>
      </c>
      <c r="I21" s="44">
        <f t="shared" si="1"/>
        <v>-9.5365321562721431E-3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16045.950694444444</v>
      </c>
      <c r="F22" s="171">
        <v>37394.800000000003</v>
      </c>
      <c r="G22" s="48">
        <f t="shared" si="0"/>
        <v>1.330482045725538</v>
      </c>
      <c r="H22" s="171">
        <v>37849.800000000003</v>
      </c>
      <c r="I22" s="44">
        <f t="shared" si="1"/>
        <v>-1.202119958361735E-2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20588.668750000001</v>
      </c>
      <c r="F23" s="171">
        <v>44277.555555555555</v>
      </c>
      <c r="G23" s="48">
        <f t="shared" si="0"/>
        <v>1.1505788496187037</v>
      </c>
      <c r="H23" s="171">
        <v>45388.666666666664</v>
      </c>
      <c r="I23" s="44">
        <f t="shared" si="1"/>
        <v>-2.4479924014315826E-2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24443.84375</v>
      </c>
      <c r="F24" s="171">
        <v>42166.444444444445</v>
      </c>
      <c r="G24" s="48">
        <f t="shared" si="0"/>
        <v>0.72503329982398723</v>
      </c>
      <c r="H24" s="171">
        <v>44610.888888888891</v>
      </c>
      <c r="I24" s="44">
        <f t="shared" si="1"/>
        <v>-5.4794793498348697E-2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19645.877083333333</v>
      </c>
      <c r="F25" s="171">
        <v>39549.800000000003</v>
      </c>
      <c r="G25" s="48">
        <f>(F25-E25)/E25</f>
        <v>1.0131348594027523</v>
      </c>
      <c r="H25" s="171">
        <v>39049.800000000003</v>
      </c>
      <c r="I25" s="44">
        <f t="shared" si="1"/>
        <v>1.2804162889438614E-2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48848.294444444444</v>
      </c>
      <c r="F26" s="171">
        <v>102749.8</v>
      </c>
      <c r="G26" s="48">
        <f>(F26-E26)/E26</f>
        <v>1.1034470326667838</v>
      </c>
      <c r="H26" s="171">
        <v>110449.8</v>
      </c>
      <c r="I26" s="44">
        <f t="shared" si="1"/>
        <v>-6.9714929316304783E-2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25969.979563492063</v>
      </c>
      <c r="F27" s="171">
        <v>44722</v>
      </c>
      <c r="G27" s="48">
        <f t="shared" si="0"/>
        <v>0.72206527504815798</v>
      </c>
      <c r="H27" s="171">
        <v>45944.222222222219</v>
      </c>
      <c r="I27" s="44">
        <f t="shared" si="1"/>
        <v>-2.6602305210666005E-2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93775.122222222228</v>
      </c>
      <c r="F28" s="171">
        <v>114777.55555555556</v>
      </c>
      <c r="G28" s="48">
        <f t="shared" si="0"/>
        <v>0.22396593931984565</v>
      </c>
      <c r="H28" s="171">
        <v>125749.8</v>
      </c>
      <c r="I28" s="44">
        <f t="shared" si="1"/>
        <v>-8.7254567756325979E-2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60609.175000000003</v>
      </c>
      <c r="F29" s="171">
        <v>142221.42857142858</v>
      </c>
      <c r="G29" s="48">
        <f t="shared" si="0"/>
        <v>1.3465329889646009</v>
      </c>
      <c r="H29" s="171">
        <v>127221.42857142857</v>
      </c>
      <c r="I29" s="44">
        <f t="shared" si="1"/>
        <v>0.11790466565605537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42212.216666666667</v>
      </c>
      <c r="F30" s="174">
        <v>58333.111111111109</v>
      </c>
      <c r="G30" s="51">
        <f t="shared" si="0"/>
        <v>0.38190115841925165</v>
      </c>
      <c r="H30" s="174">
        <v>58333.111111111109</v>
      </c>
      <c r="I30" s="56">
        <f t="shared" si="1"/>
        <v>0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96148.58928571429</v>
      </c>
      <c r="F32" s="177">
        <v>191949.8</v>
      </c>
      <c r="G32" s="45">
        <f>(F32-E32)/E32</f>
        <v>0.99638706533284305</v>
      </c>
      <c r="H32" s="177">
        <v>177949.8</v>
      </c>
      <c r="I32" s="44">
        <f>(F32-H32)/H32</f>
        <v>7.8673873193451191E-2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165749.79999999999</v>
      </c>
      <c r="G33" s="48">
        <f>(F33-E33)/E33</f>
        <v>0.77962936601365485</v>
      </c>
      <c r="H33" s="171">
        <v>151749.79999999999</v>
      </c>
      <c r="I33" s="44">
        <f>(F33-H33)/H33</f>
        <v>9.2257123238383185E-2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54372.653571428571</v>
      </c>
      <c r="F34" s="171">
        <v>45742.5</v>
      </c>
      <c r="G34" s="48">
        <f>(F34-E34)/E34</f>
        <v>-0.15872231727832195</v>
      </c>
      <c r="H34" s="171">
        <v>45498.75</v>
      </c>
      <c r="I34" s="44">
        <f>(F34-H34)/H34</f>
        <v>5.357290035440534E-3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117800</v>
      </c>
      <c r="G35" s="48">
        <f>(F35-E35)/E35</f>
        <v>0.86148257289654517</v>
      </c>
      <c r="H35" s="171">
        <v>99000</v>
      </c>
      <c r="I35" s="44">
        <f>(F35-H35)/H35</f>
        <v>0.1898989898989899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55049.8</v>
      </c>
      <c r="G36" s="51">
        <f>(F36-E36)/E36</f>
        <v>0.80069754795131076</v>
      </c>
      <c r="H36" s="171">
        <v>52599.8</v>
      </c>
      <c r="I36" s="56">
        <f>(F36-H36)/H36</f>
        <v>4.6578123871193422E-2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1558697.75</v>
      </c>
      <c r="F38" s="171">
        <v>1844232</v>
      </c>
      <c r="G38" s="45">
        <f t="shared" ref="G38:G43" si="2">(F38-E38)/E38</f>
        <v>0.18318769626760545</v>
      </c>
      <c r="H38" s="171">
        <v>1784432</v>
      </c>
      <c r="I38" s="44">
        <f t="shared" ref="I38:I43" si="3">(F38-H38)/H38</f>
        <v>3.351206434316354E-2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956871.63571428566</v>
      </c>
      <c r="F39" s="171">
        <v>941949.66666666663</v>
      </c>
      <c r="G39" s="48">
        <f t="shared" si="2"/>
        <v>-1.5594535871554053E-2</v>
      </c>
      <c r="H39" s="171">
        <v>941949.66666666663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615951.45833333337</v>
      </c>
      <c r="F40" s="171">
        <v>611747.5</v>
      </c>
      <c r="G40" s="48">
        <f t="shared" si="2"/>
        <v>-6.8251455150518097E-3</v>
      </c>
      <c r="H40" s="171">
        <v>626704</v>
      </c>
      <c r="I40" s="44">
        <f t="shared" si="3"/>
        <v>-2.3865333554596746E-2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300247.02777777775</v>
      </c>
      <c r="F41" s="171">
        <v>343102.5</v>
      </c>
      <c r="G41" s="48">
        <f t="shared" si="2"/>
        <v>0.142734043162422</v>
      </c>
      <c r="H41" s="171">
        <v>334581</v>
      </c>
      <c r="I41" s="44">
        <f t="shared" si="3"/>
        <v>2.5469168900804289E-2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304378.97916666669</v>
      </c>
      <c r="F42" s="171">
        <v>313950</v>
      </c>
      <c r="G42" s="48">
        <f t="shared" si="2"/>
        <v>3.1444421226252212E-2</v>
      </c>
      <c r="H42" s="171">
        <v>287040</v>
      </c>
      <c r="I42" s="44">
        <f t="shared" si="3"/>
        <v>9.375E-2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591856.26190476189</v>
      </c>
      <c r="F43" s="171">
        <v>838695</v>
      </c>
      <c r="G43" s="51">
        <f t="shared" si="2"/>
        <v>0.41705859003812984</v>
      </c>
      <c r="H43" s="171">
        <v>817167</v>
      </c>
      <c r="I43" s="59">
        <f t="shared" si="3"/>
        <v>2.6344676180021953E-2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354638.89727750141</v>
      </c>
      <c r="F45" s="171">
        <v>318330.33333333331</v>
      </c>
      <c r="G45" s="45">
        <f t="shared" ref="G45:G50" si="4">(F45-E45)/E45</f>
        <v>-0.10238178672137312</v>
      </c>
      <c r="H45" s="171">
        <v>288774.25</v>
      </c>
      <c r="I45" s="44">
        <f t="shared" ref="I45:I50" si="5">(F45-H45)/H45</f>
        <v>0.10235013451972713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323478.65129215037</v>
      </c>
      <c r="F46" s="171">
        <v>315206.8</v>
      </c>
      <c r="G46" s="48">
        <f t="shared" si="4"/>
        <v>-2.5571552432001602E-2</v>
      </c>
      <c r="H46" s="171">
        <v>315206.8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1022216.7819829425</v>
      </c>
      <c r="F47" s="171">
        <v>990025.57142857148</v>
      </c>
      <c r="G47" s="48">
        <f t="shared" si="4"/>
        <v>-3.1491569226563702E-2</v>
      </c>
      <c r="H47" s="171">
        <v>990025.57142857148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1286304.0404166668</v>
      </c>
      <c r="F48" s="171">
        <v>1301883.375</v>
      </c>
      <c r="G48" s="48">
        <f t="shared" si="4"/>
        <v>1.2111704615564049E-2</v>
      </c>
      <c r="H48" s="171">
        <v>1301883.375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149582.20615671642</v>
      </c>
      <c r="F49" s="171">
        <v>140821.25</v>
      </c>
      <c r="G49" s="48">
        <f t="shared" si="4"/>
        <v>-5.8569507575905226E-2</v>
      </c>
      <c r="H49" s="171">
        <v>140821.25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1898465.625</v>
      </c>
      <c r="F50" s="171">
        <v>1818667.5</v>
      </c>
      <c r="G50" s="56">
        <f t="shared" si="4"/>
        <v>-4.2032957536431562E-2</v>
      </c>
      <c r="H50" s="171">
        <v>1818667.5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164997.75497512438</v>
      </c>
      <c r="F52" s="168">
        <v>144716</v>
      </c>
      <c r="G52" s="170">
        <f t="shared" ref="G52:G60" si="6">(F52-E52)/E52</f>
        <v>-0.12292139961651069</v>
      </c>
      <c r="H52" s="168">
        <v>143964.66666666666</v>
      </c>
      <c r="I52" s="116">
        <f t="shared" ref="I52:I60" si="7">(F52-H52)/H52</f>
        <v>5.2188731494302518E-3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169574.45</v>
      </c>
      <c r="F53" s="171">
        <v>194200.5</v>
      </c>
      <c r="G53" s="173">
        <f t="shared" si="6"/>
        <v>0.14522264409526309</v>
      </c>
      <c r="H53" s="171">
        <v>192866.5</v>
      </c>
      <c r="I53" s="84">
        <f t="shared" si="7"/>
        <v>6.9167014489296998E-3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148437.79166666669</v>
      </c>
      <c r="F54" s="171">
        <v>137839</v>
      </c>
      <c r="G54" s="173">
        <f t="shared" si="6"/>
        <v>-7.1402245665763017E-2</v>
      </c>
      <c r="H54" s="171">
        <v>137839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198136.54166666669</v>
      </c>
      <c r="F55" s="171">
        <v>204067.5</v>
      </c>
      <c r="G55" s="173">
        <f t="shared" si="6"/>
        <v>2.9933692611387206E-2</v>
      </c>
      <c r="H55" s="171">
        <v>198954.6</v>
      </c>
      <c r="I55" s="84">
        <f t="shared" si="7"/>
        <v>2.5698827772768228E-2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99151.195688225533</v>
      </c>
      <c r="F56" s="171">
        <v>102370.125</v>
      </c>
      <c r="G56" s="178">
        <f t="shared" si="6"/>
        <v>3.2464856217127032E-2</v>
      </c>
      <c r="H56" s="171">
        <v>102030.25</v>
      </c>
      <c r="I56" s="85">
        <f t="shared" si="7"/>
        <v>3.3311199374695248E-3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110614.46019900497</v>
      </c>
      <c r="F57" s="174">
        <v>96128.5</v>
      </c>
      <c r="G57" s="176">
        <f t="shared" si="6"/>
        <v>-0.13095900999691609</v>
      </c>
      <c r="H57" s="174">
        <v>92781.571428571435</v>
      </c>
      <c r="I57" s="117">
        <f t="shared" si="7"/>
        <v>3.6073204192334923E-2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229415.28571428574</v>
      </c>
      <c r="F58" s="177">
        <v>203394.75</v>
      </c>
      <c r="G58" s="44">
        <f t="shared" si="6"/>
        <v>-0.11342110719985662</v>
      </c>
      <c r="H58" s="177">
        <v>203058.375</v>
      </c>
      <c r="I58" s="44">
        <f t="shared" si="7"/>
        <v>1.6565433462175593E-3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223444.28571428571</v>
      </c>
      <c r="F59" s="171">
        <v>192406.5</v>
      </c>
      <c r="G59" s="48">
        <f t="shared" si="6"/>
        <v>-0.13890615110190457</v>
      </c>
      <c r="H59" s="171">
        <v>195097.5</v>
      </c>
      <c r="I59" s="44">
        <f t="shared" si="7"/>
        <v>-1.3793103448275862E-2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1100210.5</v>
      </c>
      <c r="F60" s="171">
        <v>978328</v>
      </c>
      <c r="G60" s="51">
        <f t="shared" si="6"/>
        <v>-0.11078107325825376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468664.55939054728</v>
      </c>
      <c r="F62" s="171">
        <v>392886</v>
      </c>
      <c r="G62" s="45">
        <f t="shared" ref="G62:G67" si="8">(F62-E62)/E62</f>
        <v>-0.16169039854238162</v>
      </c>
      <c r="H62" s="171">
        <v>390193.33333333331</v>
      </c>
      <c r="I62" s="44">
        <f t="shared" ref="I62:I67" si="9">(F62-H62)/H62</f>
        <v>6.9008525688120919E-3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2402265.0625</v>
      </c>
      <c r="F63" s="171">
        <v>2902991</v>
      </c>
      <c r="G63" s="48">
        <f t="shared" si="8"/>
        <v>0.20843908747476111</v>
      </c>
      <c r="H63" s="171">
        <v>2902991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902217.28606965172</v>
      </c>
      <c r="F64" s="171">
        <v>903839.625</v>
      </c>
      <c r="G64" s="48">
        <f t="shared" si="8"/>
        <v>1.7981687509177674E-3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625638.82898009953</v>
      </c>
      <c r="F65" s="171">
        <v>597551.5</v>
      </c>
      <c r="G65" s="48">
        <f t="shared" si="8"/>
        <v>-4.4893839191353861E-2</v>
      </c>
      <c r="H65" s="171">
        <v>597551.5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306133.42857142858</v>
      </c>
      <c r="F66" s="171">
        <v>285918.75</v>
      </c>
      <c r="G66" s="48">
        <f t="shared" si="8"/>
        <v>-6.6032248310027311E-2</v>
      </c>
      <c r="H66" s="171">
        <v>285918.75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217731.35714285716</v>
      </c>
      <c r="F67" s="171">
        <v>222231.75</v>
      </c>
      <c r="G67" s="51">
        <f t="shared" si="8"/>
        <v>2.0669475064127113E-2</v>
      </c>
      <c r="H67" s="171">
        <v>221334.5</v>
      </c>
      <c r="I67" s="85">
        <f t="shared" si="9"/>
        <v>4.0538189934239801E-3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278686.17099769012</v>
      </c>
      <c r="F69" s="177">
        <v>301952.625</v>
      </c>
      <c r="G69" s="45">
        <f>(F69-E69)/E69</f>
        <v>8.3486216481487074E-2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220356.82498223169</v>
      </c>
      <c r="F70" s="171">
        <v>199581.16666666666</v>
      </c>
      <c r="G70" s="48">
        <f>(F70-E70)/E70</f>
        <v>-9.4281891732830414E-2</v>
      </c>
      <c r="H70" s="171">
        <v>197979.57142857142</v>
      </c>
      <c r="I70" s="44">
        <f>(F70-H70)/H70</f>
        <v>8.0896994903995566E-3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88703.888957987831</v>
      </c>
      <c r="F71" s="171">
        <v>80211</v>
      </c>
      <c r="G71" s="48">
        <f>(F71-E71)/E71</f>
        <v>-9.5744268461670889E-2</v>
      </c>
      <c r="H71" s="171">
        <v>80211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149088.27487562189</v>
      </c>
      <c r="F72" s="171">
        <v>130418.8</v>
      </c>
      <c r="G72" s="48">
        <f>(F72-E72)/E72</f>
        <v>-0.12522430010808733</v>
      </c>
      <c r="H72" s="171">
        <v>130418.8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124313.45287451631</v>
      </c>
      <c r="F73" s="180">
        <v>122392.88888888889</v>
      </c>
      <c r="G73" s="48">
        <f>(F73-E73)/E73</f>
        <v>-1.5449365625505265E-2</v>
      </c>
      <c r="H73" s="180">
        <v>121994.22222222222</v>
      </c>
      <c r="I73" s="59">
        <f>(F73-H73)/H73</f>
        <v>3.2679143274545277E-3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75103.559523809527</v>
      </c>
      <c r="F75" s="168">
        <v>71631.857142857145</v>
      </c>
      <c r="G75" s="44">
        <f t="shared" ref="G75:G81" si="10">(F75-E75)/E75</f>
        <v>-4.6225537151162233E-2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98920.191666666666</v>
      </c>
      <c r="F76" s="171">
        <v>102514.28571428571</v>
      </c>
      <c r="G76" s="48">
        <f t="shared" si="10"/>
        <v>3.6333270155097699E-2</v>
      </c>
      <c r="H76" s="171">
        <v>106486.71428571429</v>
      </c>
      <c r="I76" s="44">
        <f t="shared" si="11"/>
        <v>-3.7304452466907417E-2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43559.1</v>
      </c>
      <c r="F77" s="171">
        <v>50082.5</v>
      </c>
      <c r="G77" s="48">
        <f t="shared" si="10"/>
        <v>0.14975975169367597</v>
      </c>
      <c r="H77" s="171">
        <v>50082.5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98174.642412935325</v>
      </c>
      <c r="F78" s="171">
        <v>92687.222222222219</v>
      </c>
      <c r="G78" s="48">
        <f t="shared" si="10"/>
        <v>-5.5894475964906529E-2</v>
      </c>
      <c r="H78" s="171">
        <v>94182.222222222219</v>
      </c>
      <c r="I78" s="44">
        <f t="shared" si="11"/>
        <v>-1.5873484026237554E-2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142434.16875000001</v>
      </c>
      <c r="F79" s="171">
        <v>132556.44444444444</v>
      </c>
      <c r="G79" s="48">
        <f t="shared" si="10"/>
        <v>-6.9349401146103662E-2</v>
      </c>
      <c r="H79" s="171">
        <v>132556.44444444444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762708.66666666663</v>
      </c>
      <c r="F80" s="171">
        <v>578565</v>
      </c>
      <c r="G80" s="48">
        <f t="shared" si="10"/>
        <v>-0.24143381964105121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171407.53897180763</v>
      </c>
      <c r="F81" s="174">
        <v>179400</v>
      </c>
      <c r="G81" s="51">
        <f t="shared" si="10"/>
        <v>4.6628410139573452E-2</v>
      </c>
      <c r="H81" s="174">
        <v>178503</v>
      </c>
      <c r="I81" s="56">
        <f t="shared" si="11"/>
        <v>5.0251256281407036E-3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203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02" t="s">
        <v>3</v>
      </c>
      <c r="B12" s="208"/>
      <c r="C12" s="210" t="s">
        <v>0</v>
      </c>
      <c r="D12" s="204" t="s">
        <v>23</v>
      </c>
      <c r="E12" s="204" t="s">
        <v>223</v>
      </c>
      <c r="F12" s="212" t="s">
        <v>225</v>
      </c>
      <c r="G12" s="204" t="s">
        <v>197</v>
      </c>
      <c r="H12" s="212" t="s">
        <v>220</v>
      </c>
      <c r="I12" s="204" t="s">
        <v>187</v>
      </c>
    </row>
    <row r="13" spans="1:9" ht="30.75" customHeight="1" thickBot="1">
      <c r="A13" s="203"/>
      <c r="B13" s="209"/>
      <c r="C13" s="211"/>
      <c r="D13" s="205"/>
      <c r="E13" s="205"/>
      <c r="F13" s="213"/>
      <c r="G13" s="205"/>
      <c r="H13" s="213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64685.680555555555</v>
      </c>
      <c r="F15" s="177">
        <v>69666.600000000006</v>
      </c>
      <c r="G15" s="44">
        <f>(F15-E15)/E15</f>
        <v>7.7001886687526902E-2</v>
      </c>
      <c r="H15" s="143">
        <v>67000</v>
      </c>
      <c r="I15" s="118">
        <f>(F15-H15)/H15</f>
        <v>3.9800000000000085E-2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79707.350000000006</v>
      </c>
      <c r="F16" s="171">
        <v>84500</v>
      </c>
      <c r="G16" s="48">
        <f t="shared" ref="G16:G39" si="0">(F16-E16)/E16</f>
        <v>6.0128081036441357E-2</v>
      </c>
      <c r="H16" s="143">
        <v>83833.2</v>
      </c>
      <c r="I16" s="48">
        <f>(F16-H16)/H16</f>
        <v>7.9538893898837559E-3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67386.245833333334</v>
      </c>
      <c r="F17" s="171">
        <v>110500</v>
      </c>
      <c r="G17" s="48">
        <f t="shared" si="0"/>
        <v>0.63980050577828718</v>
      </c>
      <c r="H17" s="143">
        <v>112500</v>
      </c>
      <c r="I17" s="48">
        <f t="shared" ref="I17:I29" si="1">(F17-H17)/H17</f>
        <v>-1.7777777777777778E-2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21032.633333333331</v>
      </c>
      <c r="F18" s="171">
        <v>34166.6</v>
      </c>
      <c r="G18" s="48">
        <f t="shared" si="0"/>
        <v>0.62445659839709411</v>
      </c>
      <c r="H18" s="143">
        <v>33500</v>
      </c>
      <c r="I18" s="48">
        <f t="shared" si="1"/>
        <v>1.9898507462686524E-2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255803.41666666666</v>
      </c>
      <c r="F19" s="171">
        <v>300000</v>
      </c>
      <c r="G19" s="48">
        <f t="shared" si="0"/>
        <v>0.17277557864258397</v>
      </c>
      <c r="H19" s="143">
        <v>307500</v>
      </c>
      <c r="I19" s="48">
        <f t="shared" si="1"/>
        <v>-2.4390243902439025E-2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66095.133333333331</v>
      </c>
      <c r="F20" s="171">
        <v>63833.2</v>
      </c>
      <c r="G20" s="48">
        <f t="shared" si="0"/>
        <v>-3.4222388536927092E-2</v>
      </c>
      <c r="H20" s="143">
        <v>76666.600000000006</v>
      </c>
      <c r="I20" s="48">
        <f t="shared" si="1"/>
        <v>-0.16739231947158226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72412.372222222228</v>
      </c>
      <c r="F21" s="171">
        <v>55833.2</v>
      </c>
      <c r="G21" s="48">
        <f t="shared" si="0"/>
        <v>-0.22895496602905574</v>
      </c>
      <c r="H21" s="143">
        <v>55166.6</v>
      </c>
      <c r="I21" s="48">
        <f t="shared" si="1"/>
        <v>1.2083398288094582E-2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16045.950694444444</v>
      </c>
      <c r="F22" s="171">
        <v>23166.6</v>
      </c>
      <c r="G22" s="48">
        <f t="shared" si="0"/>
        <v>0.44376612150633882</v>
      </c>
      <c r="H22" s="143">
        <v>25333.200000000001</v>
      </c>
      <c r="I22" s="48">
        <f t="shared" si="1"/>
        <v>-8.5524134337549226E-2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20588.668750000001</v>
      </c>
      <c r="F23" s="171">
        <v>29833.200000000001</v>
      </c>
      <c r="G23" s="48">
        <f t="shared" si="0"/>
        <v>0.44901063600821689</v>
      </c>
      <c r="H23" s="143">
        <v>32500</v>
      </c>
      <c r="I23" s="48">
        <f t="shared" si="1"/>
        <v>-8.2055384615384599E-2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24443.84375</v>
      </c>
      <c r="F24" s="171">
        <v>31833.200000000001</v>
      </c>
      <c r="G24" s="48">
        <f t="shared" si="0"/>
        <v>0.30229927525207656</v>
      </c>
      <c r="H24" s="143">
        <v>35500</v>
      </c>
      <c r="I24" s="48">
        <f t="shared" si="1"/>
        <v>-0.10329014084507041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19645.877083333333</v>
      </c>
      <c r="F25" s="171">
        <v>26666.6</v>
      </c>
      <c r="G25" s="48">
        <f t="shared" si="0"/>
        <v>0.35736367925373652</v>
      </c>
      <c r="H25" s="143">
        <v>27666.6</v>
      </c>
      <c r="I25" s="48">
        <f t="shared" si="1"/>
        <v>-3.6144665408832315E-2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48848.294444444444</v>
      </c>
      <c r="F26" s="171">
        <v>73166.600000000006</v>
      </c>
      <c r="G26" s="48">
        <f t="shared" si="0"/>
        <v>0.49783325768339703</v>
      </c>
      <c r="H26" s="143">
        <v>72000</v>
      </c>
      <c r="I26" s="48">
        <f t="shared" si="1"/>
        <v>1.6202777777777858E-2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25969.979563492063</v>
      </c>
      <c r="F27" s="171">
        <v>30833.200000000001</v>
      </c>
      <c r="G27" s="48">
        <f t="shared" si="0"/>
        <v>0.18726315993504014</v>
      </c>
      <c r="H27" s="143">
        <v>33000</v>
      </c>
      <c r="I27" s="48">
        <f t="shared" si="1"/>
        <v>-6.5660606060606044E-2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93775.122222222228</v>
      </c>
      <c r="F28" s="171">
        <v>95833.2</v>
      </c>
      <c r="G28" s="48">
        <f t="shared" si="0"/>
        <v>2.1946948497712108E-2</v>
      </c>
      <c r="H28" s="143">
        <v>93333.2</v>
      </c>
      <c r="I28" s="48">
        <f t="shared" si="1"/>
        <v>2.6785752551075074E-2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60609.175000000003</v>
      </c>
      <c r="F29" s="171">
        <v>94000</v>
      </c>
      <c r="G29" s="48">
        <f t="shared" si="0"/>
        <v>0.5509203020829766</v>
      </c>
      <c r="H29" s="143">
        <v>87000</v>
      </c>
      <c r="I29" s="48">
        <f t="shared" si="1"/>
        <v>8.0459770114942528E-2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42212.216666666667</v>
      </c>
      <c r="F30" s="174">
        <v>47100</v>
      </c>
      <c r="G30" s="51">
        <f t="shared" si="0"/>
        <v>0.1157907288292923</v>
      </c>
      <c r="H30" s="145">
        <v>49166.6</v>
      </c>
      <c r="I30" s="51">
        <f>(F30-H30)/H30</f>
        <v>-4.2032599366236399E-2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96148.58928571429</v>
      </c>
      <c r="F32" s="177">
        <v>103300</v>
      </c>
      <c r="G32" s="44">
        <f t="shared" si="0"/>
        <v>7.4378737820423368E-2</v>
      </c>
      <c r="H32" s="143">
        <v>104500</v>
      </c>
      <c r="I32" s="45">
        <f>(F32-H32)/H32</f>
        <v>-1.1483253588516746E-2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101300</v>
      </c>
      <c r="G33" s="48">
        <f t="shared" si="0"/>
        <v>8.7642065192134466E-2</v>
      </c>
      <c r="H33" s="143">
        <v>103166.6</v>
      </c>
      <c r="I33" s="48">
        <f>(F33-H33)/H33</f>
        <v>-1.8093065003596181E-2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54372.653571428571</v>
      </c>
      <c r="F34" s="171">
        <v>43333.2</v>
      </c>
      <c r="G34" s="48">
        <f>(F34-E34)/E34</f>
        <v>-0.20303319492998817</v>
      </c>
      <c r="H34" s="143">
        <v>43500</v>
      </c>
      <c r="I34" s="48">
        <f>(F34-H34)/H34</f>
        <v>-3.8344827586207567E-3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61833.2</v>
      </c>
      <c r="G35" s="48">
        <f t="shared" si="0"/>
        <v>-2.2908113527787315E-2</v>
      </c>
      <c r="H35" s="143">
        <v>59666.6</v>
      </c>
      <c r="I35" s="48">
        <f>(F35-H35)/H35</f>
        <v>3.6311772415388154E-2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34166.6</v>
      </c>
      <c r="G36" s="55">
        <f t="shared" si="0"/>
        <v>0.11760102383356975</v>
      </c>
      <c r="H36" s="143">
        <v>36000</v>
      </c>
      <c r="I36" s="48">
        <f>(F36-H36)/H36</f>
        <v>-5.0927777777777815E-2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1558697.75</v>
      </c>
      <c r="F38" s="198">
        <v>1771550</v>
      </c>
      <c r="G38" s="170">
        <f t="shared" si="0"/>
        <v>0.1365577450791855</v>
      </c>
      <c r="H38" s="198">
        <v>1768283.8</v>
      </c>
      <c r="I38" s="170">
        <f>(F38-H38)/H38</f>
        <v>1.8471016926128901E-3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956871.63571428566</v>
      </c>
      <c r="F39" s="144">
        <v>1029960</v>
      </c>
      <c r="G39" s="176">
        <f t="shared" si="0"/>
        <v>7.6382621824875527E-2</v>
      </c>
      <c r="H39" s="144">
        <v>1029273.4</v>
      </c>
      <c r="I39" s="176">
        <f>(F39-H39)/H39</f>
        <v>6.6707251931311616E-4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204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2" t="s">
        <v>3</v>
      </c>
      <c r="B12" s="208"/>
      <c r="C12" s="210" t="s">
        <v>0</v>
      </c>
      <c r="D12" s="204" t="s">
        <v>224</v>
      </c>
      <c r="E12" s="212" t="s">
        <v>225</v>
      </c>
      <c r="F12" s="219" t="s">
        <v>186</v>
      </c>
      <c r="G12" s="204" t="s">
        <v>223</v>
      </c>
      <c r="H12" s="221" t="s">
        <v>226</v>
      </c>
      <c r="I12" s="217" t="s">
        <v>196</v>
      </c>
    </row>
    <row r="13" spans="1:9" ht="39.75" customHeight="1" thickBot="1">
      <c r="A13" s="203"/>
      <c r="B13" s="209"/>
      <c r="C13" s="211"/>
      <c r="D13" s="205"/>
      <c r="E13" s="213"/>
      <c r="F13" s="220"/>
      <c r="G13" s="205"/>
      <c r="H13" s="222"/>
      <c r="I13" s="21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78749.8</v>
      </c>
      <c r="E15" s="133">
        <v>69666.600000000006</v>
      </c>
      <c r="F15" s="67">
        <f t="shared" ref="F15:F30" si="0">D15-E15</f>
        <v>9083.1999999999971</v>
      </c>
      <c r="G15" s="168">
        <v>64685.680555555555</v>
      </c>
      <c r="H15" s="66">
        <f>AVERAGE(D15:E15)</f>
        <v>74208.200000000012</v>
      </c>
      <c r="I15" s="69">
        <f>(H15-G15)/G15</f>
        <v>0.14721217064827821</v>
      </c>
    </row>
    <row r="16" spans="1:9" ht="16.5" customHeight="1">
      <c r="A16" s="37"/>
      <c r="B16" s="34" t="s">
        <v>5</v>
      </c>
      <c r="C16" s="15" t="s">
        <v>164</v>
      </c>
      <c r="D16" s="133">
        <v>99388.666666666672</v>
      </c>
      <c r="E16" s="133">
        <v>84500</v>
      </c>
      <c r="F16" s="71">
        <f t="shared" si="0"/>
        <v>14888.666666666672</v>
      </c>
      <c r="G16" s="171">
        <v>79707.350000000006</v>
      </c>
      <c r="H16" s="68">
        <f t="shared" ref="H16:H30" si="1">AVERAGE(D16:E16)</f>
        <v>91944.333333333343</v>
      </c>
      <c r="I16" s="72">
        <f t="shared" ref="I16:I39" si="2">(H16-G16)/G16</f>
        <v>0.15352390128806612</v>
      </c>
    </row>
    <row r="17" spans="1:9" ht="16.5">
      <c r="A17" s="37"/>
      <c r="B17" s="34" t="s">
        <v>6</v>
      </c>
      <c r="C17" s="15" t="s">
        <v>165</v>
      </c>
      <c r="D17" s="133">
        <v>140449.79999999999</v>
      </c>
      <c r="E17" s="133">
        <v>110500</v>
      </c>
      <c r="F17" s="71">
        <f t="shared" si="0"/>
        <v>29949.799999999988</v>
      </c>
      <c r="G17" s="171">
        <v>67386.245833333334</v>
      </c>
      <c r="H17" s="68">
        <f t="shared" si="1"/>
        <v>125474.9</v>
      </c>
      <c r="I17" s="72">
        <f t="shared" si="2"/>
        <v>0.86202537993194572</v>
      </c>
    </row>
    <row r="18" spans="1:9" ht="16.5">
      <c r="A18" s="37"/>
      <c r="B18" s="34" t="s">
        <v>7</v>
      </c>
      <c r="C18" s="151" t="s">
        <v>166</v>
      </c>
      <c r="D18" s="133">
        <v>45249.8</v>
      </c>
      <c r="E18" s="133">
        <v>34166.6</v>
      </c>
      <c r="F18" s="71">
        <f t="shared" si="0"/>
        <v>11083.200000000004</v>
      </c>
      <c r="G18" s="171">
        <v>21032.633333333331</v>
      </c>
      <c r="H18" s="68">
        <f t="shared" si="1"/>
        <v>39708.199999999997</v>
      </c>
      <c r="I18" s="72">
        <f t="shared" si="2"/>
        <v>0.88793287890722195</v>
      </c>
    </row>
    <row r="19" spans="1:9" ht="16.5">
      <c r="A19" s="37"/>
      <c r="B19" s="34" t="s">
        <v>8</v>
      </c>
      <c r="C19" s="15" t="s">
        <v>167</v>
      </c>
      <c r="D19" s="133">
        <v>418562.25</v>
      </c>
      <c r="E19" s="133">
        <v>300000</v>
      </c>
      <c r="F19" s="71">
        <f>D19-E19</f>
        <v>118562.25</v>
      </c>
      <c r="G19" s="171">
        <v>255803.41666666666</v>
      </c>
      <c r="H19" s="68">
        <f t="shared" si="1"/>
        <v>359281.125</v>
      </c>
      <c r="I19" s="72">
        <f t="shared" si="2"/>
        <v>0.40452043089077849</v>
      </c>
    </row>
    <row r="20" spans="1:9" ht="16.5">
      <c r="A20" s="37"/>
      <c r="B20" s="34" t="s">
        <v>9</v>
      </c>
      <c r="C20" s="151" t="s">
        <v>168</v>
      </c>
      <c r="D20" s="133">
        <v>90849.8</v>
      </c>
      <c r="E20" s="133">
        <v>63833.2</v>
      </c>
      <c r="F20" s="71">
        <f t="shared" si="0"/>
        <v>27016.600000000006</v>
      </c>
      <c r="G20" s="171">
        <v>66095.133333333331</v>
      </c>
      <c r="H20" s="68">
        <f t="shared" si="1"/>
        <v>77341.5</v>
      </c>
      <c r="I20" s="72">
        <f t="shared" si="2"/>
        <v>0.17015423223293297</v>
      </c>
    </row>
    <row r="21" spans="1:9" ht="16.5">
      <c r="A21" s="37"/>
      <c r="B21" s="34" t="s">
        <v>10</v>
      </c>
      <c r="C21" s="15" t="s">
        <v>169</v>
      </c>
      <c r="D21" s="133">
        <v>77998.8</v>
      </c>
      <c r="E21" s="133">
        <v>55833.2</v>
      </c>
      <c r="F21" s="71">
        <f t="shared" si="0"/>
        <v>22165.600000000006</v>
      </c>
      <c r="G21" s="171">
        <v>72412.372222222228</v>
      </c>
      <c r="H21" s="68">
        <f t="shared" si="1"/>
        <v>66916</v>
      </c>
      <c r="I21" s="72">
        <f t="shared" si="2"/>
        <v>-7.5903772429312524E-2</v>
      </c>
    </row>
    <row r="22" spans="1:9" ht="16.5">
      <c r="A22" s="37"/>
      <c r="B22" s="34" t="s">
        <v>11</v>
      </c>
      <c r="C22" s="15" t="s">
        <v>170</v>
      </c>
      <c r="D22" s="133">
        <v>37394.800000000003</v>
      </c>
      <c r="E22" s="133">
        <v>23166.6</v>
      </c>
      <c r="F22" s="71">
        <f t="shared" si="0"/>
        <v>14228.200000000004</v>
      </c>
      <c r="G22" s="171">
        <v>16045.950694444444</v>
      </c>
      <c r="H22" s="68">
        <f t="shared" si="1"/>
        <v>30280.7</v>
      </c>
      <c r="I22" s="72">
        <f t="shared" si="2"/>
        <v>0.88712408361593831</v>
      </c>
    </row>
    <row r="23" spans="1:9" ht="16.5">
      <c r="A23" s="37"/>
      <c r="B23" s="34" t="s">
        <v>12</v>
      </c>
      <c r="C23" s="15" t="s">
        <v>171</v>
      </c>
      <c r="D23" s="133">
        <v>44277.555555555555</v>
      </c>
      <c r="E23" s="133">
        <v>29833.200000000001</v>
      </c>
      <c r="F23" s="71">
        <f t="shared" si="0"/>
        <v>14444.355555555554</v>
      </c>
      <c r="G23" s="171">
        <v>20588.668750000001</v>
      </c>
      <c r="H23" s="68">
        <f t="shared" si="1"/>
        <v>37055.37777777778</v>
      </c>
      <c r="I23" s="72">
        <f t="shared" si="2"/>
        <v>0.7997947428134603</v>
      </c>
    </row>
    <row r="24" spans="1:9" ht="16.5">
      <c r="A24" s="37"/>
      <c r="B24" s="34" t="s">
        <v>13</v>
      </c>
      <c r="C24" s="15" t="s">
        <v>172</v>
      </c>
      <c r="D24" s="133">
        <v>42166.444444444445</v>
      </c>
      <c r="E24" s="133">
        <v>31833.200000000001</v>
      </c>
      <c r="F24" s="71">
        <f t="shared" si="0"/>
        <v>10333.244444444445</v>
      </c>
      <c r="G24" s="171">
        <v>24443.84375</v>
      </c>
      <c r="H24" s="68">
        <f t="shared" si="1"/>
        <v>36999.822222222225</v>
      </c>
      <c r="I24" s="72">
        <f t="shared" si="2"/>
        <v>0.5136662875380319</v>
      </c>
    </row>
    <row r="25" spans="1:9" ht="16.5">
      <c r="A25" s="37"/>
      <c r="B25" s="34" t="s">
        <v>14</v>
      </c>
      <c r="C25" s="151" t="s">
        <v>173</v>
      </c>
      <c r="D25" s="133">
        <v>39549.800000000003</v>
      </c>
      <c r="E25" s="133">
        <v>26666.6</v>
      </c>
      <c r="F25" s="71">
        <f t="shared" si="0"/>
        <v>12883.200000000004</v>
      </c>
      <c r="G25" s="171">
        <v>19645.877083333333</v>
      </c>
      <c r="H25" s="68">
        <f t="shared" si="1"/>
        <v>33108.199999999997</v>
      </c>
      <c r="I25" s="72">
        <f t="shared" si="2"/>
        <v>0.68524926932824426</v>
      </c>
    </row>
    <row r="26" spans="1:9" ht="16.5">
      <c r="A26" s="37"/>
      <c r="B26" s="34" t="s">
        <v>15</v>
      </c>
      <c r="C26" s="15" t="s">
        <v>174</v>
      </c>
      <c r="D26" s="133">
        <v>102749.8</v>
      </c>
      <c r="E26" s="133">
        <v>73166.600000000006</v>
      </c>
      <c r="F26" s="71">
        <f t="shared" si="0"/>
        <v>29583.199999999997</v>
      </c>
      <c r="G26" s="171">
        <v>48848.294444444444</v>
      </c>
      <c r="H26" s="68">
        <f t="shared" si="1"/>
        <v>87958.200000000012</v>
      </c>
      <c r="I26" s="72">
        <f t="shared" si="2"/>
        <v>0.80064014517509052</v>
      </c>
    </row>
    <row r="27" spans="1:9" ht="16.5">
      <c r="A27" s="37"/>
      <c r="B27" s="34" t="s">
        <v>16</v>
      </c>
      <c r="C27" s="15" t="s">
        <v>175</v>
      </c>
      <c r="D27" s="133">
        <v>44722</v>
      </c>
      <c r="E27" s="133">
        <v>30833.200000000001</v>
      </c>
      <c r="F27" s="71">
        <f t="shared" si="0"/>
        <v>13888.8</v>
      </c>
      <c r="G27" s="171">
        <v>25969.979563492063</v>
      </c>
      <c r="H27" s="68">
        <f t="shared" si="1"/>
        <v>37777.599999999999</v>
      </c>
      <c r="I27" s="72">
        <f t="shared" si="2"/>
        <v>0.45466421749159897</v>
      </c>
    </row>
    <row r="28" spans="1:9" ht="16.5">
      <c r="A28" s="37"/>
      <c r="B28" s="34" t="s">
        <v>17</v>
      </c>
      <c r="C28" s="15" t="s">
        <v>176</v>
      </c>
      <c r="D28" s="133">
        <v>114777.55555555556</v>
      </c>
      <c r="E28" s="133">
        <v>95833.2</v>
      </c>
      <c r="F28" s="71">
        <f t="shared" si="0"/>
        <v>18944.355555555565</v>
      </c>
      <c r="G28" s="171">
        <v>93775.122222222228</v>
      </c>
      <c r="H28" s="68">
        <f t="shared" si="1"/>
        <v>105305.37777777779</v>
      </c>
      <c r="I28" s="72">
        <f t="shared" si="2"/>
        <v>0.12295644390877897</v>
      </c>
    </row>
    <row r="29" spans="1:9" ht="16.5">
      <c r="A29" s="37"/>
      <c r="B29" s="34" t="s">
        <v>18</v>
      </c>
      <c r="C29" s="15" t="s">
        <v>177</v>
      </c>
      <c r="D29" s="133">
        <v>142221.42857142858</v>
      </c>
      <c r="E29" s="133">
        <v>94000</v>
      </c>
      <c r="F29" s="71">
        <f t="shared" si="0"/>
        <v>48221.42857142858</v>
      </c>
      <c r="G29" s="171">
        <v>60609.175000000003</v>
      </c>
      <c r="H29" s="68">
        <f t="shared" si="1"/>
        <v>118110.71428571429</v>
      </c>
      <c r="I29" s="72">
        <f t="shared" si="2"/>
        <v>0.94872664552378883</v>
      </c>
    </row>
    <row r="30" spans="1:9" ht="17.25" thickBot="1">
      <c r="A30" s="38"/>
      <c r="B30" s="36" t="s">
        <v>19</v>
      </c>
      <c r="C30" s="16" t="s">
        <v>178</v>
      </c>
      <c r="D30" s="143">
        <v>58333.111111111109</v>
      </c>
      <c r="E30" s="136">
        <v>47100</v>
      </c>
      <c r="F30" s="74">
        <f t="shared" si="0"/>
        <v>11233.111111111109</v>
      </c>
      <c r="G30" s="174">
        <v>42212.216666666667</v>
      </c>
      <c r="H30" s="100">
        <f t="shared" si="1"/>
        <v>52716.555555555555</v>
      </c>
      <c r="I30" s="75">
        <f t="shared" si="2"/>
        <v>0.24884594362427198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191949.8</v>
      </c>
      <c r="E32" s="133">
        <v>103300</v>
      </c>
      <c r="F32" s="67">
        <f>D32-E32</f>
        <v>88649.799999999988</v>
      </c>
      <c r="G32" s="177">
        <v>96148.58928571429</v>
      </c>
      <c r="H32" s="68">
        <f>AVERAGE(D32:E32)</f>
        <v>147624.9</v>
      </c>
      <c r="I32" s="78">
        <f t="shared" si="2"/>
        <v>0.53538290157663326</v>
      </c>
    </row>
    <row r="33" spans="1:9" ht="16.5">
      <c r="A33" s="37"/>
      <c r="B33" s="34" t="s">
        <v>27</v>
      </c>
      <c r="C33" s="15" t="s">
        <v>180</v>
      </c>
      <c r="D33" s="47">
        <v>165749.79999999999</v>
      </c>
      <c r="E33" s="133">
        <v>101300</v>
      </c>
      <c r="F33" s="79">
        <f>D33-E33</f>
        <v>64449.799999999988</v>
      </c>
      <c r="G33" s="171">
        <v>93137.258333333331</v>
      </c>
      <c r="H33" s="68">
        <f>AVERAGE(D33:E33)</f>
        <v>133524.9</v>
      </c>
      <c r="I33" s="72">
        <f t="shared" si="2"/>
        <v>0.43363571560289466</v>
      </c>
    </row>
    <row r="34" spans="1:9" ht="16.5">
      <c r="A34" s="37"/>
      <c r="B34" s="39" t="s">
        <v>28</v>
      </c>
      <c r="C34" s="15" t="s">
        <v>181</v>
      </c>
      <c r="D34" s="47">
        <v>45742.5</v>
      </c>
      <c r="E34" s="133">
        <v>43333.2</v>
      </c>
      <c r="F34" s="71">
        <f>D34-E34</f>
        <v>2409.3000000000029</v>
      </c>
      <c r="G34" s="171">
        <v>54372.653571428571</v>
      </c>
      <c r="H34" s="68">
        <f>AVERAGE(D34:E34)</f>
        <v>44537.85</v>
      </c>
      <c r="I34" s="72">
        <f t="shared" si="2"/>
        <v>-0.18087775610415505</v>
      </c>
    </row>
    <row r="35" spans="1:9" ht="16.5">
      <c r="A35" s="37"/>
      <c r="B35" s="34" t="s">
        <v>29</v>
      </c>
      <c r="C35" s="15" t="s">
        <v>182</v>
      </c>
      <c r="D35" s="47">
        <v>117800</v>
      </c>
      <c r="E35" s="133">
        <v>61833.2</v>
      </c>
      <c r="F35" s="79">
        <f>D35-E35</f>
        <v>55966.8</v>
      </c>
      <c r="G35" s="171">
        <v>63282.891666666663</v>
      </c>
      <c r="H35" s="68">
        <f>AVERAGE(D35:E35)</f>
        <v>89816.6</v>
      </c>
      <c r="I35" s="72">
        <f t="shared" si="2"/>
        <v>0.41928722968437909</v>
      </c>
    </row>
    <row r="36" spans="1:9" ht="17.25" thickBot="1">
      <c r="A36" s="38"/>
      <c r="B36" s="39" t="s">
        <v>30</v>
      </c>
      <c r="C36" s="15" t="s">
        <v>183</v>
      </c>
      <c r="D36" s="50">
        <v>55049.8</v>
      </c>
      <c r="E36" s="133">
        <v>34166.6</v>
      </c>
      <c r="F36" s="71">
        <f>D36-E36</f>
        <v>20883.200000000004</v>
      </c>
      <c r="G36" s="174">
        <v>30571.375</v>
      </c>
      <c r="H36" s="68">
        <f>AVERAGE(D36:E36)</f>
        <v>44608.2</v>
      </c>
      <c r="I36" s="80">
        <f t="shared" si="2"/>
        <v>0.45914928589244014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1844232</v>
      </c>
      <c r="E38" s="134">
        <v>1771550</v>
      </c>
      <c r="F38" s="67">
        <f>D38-E38</f>
        <v>72682</v>
      </c>
      <c r="G38" s="171">
        <v>1558697.75</v>
      </c>
      <c r="H38" s="67">
        <f>AVERAGE(D38:E38)</f>
        <v>1807891</v>
      </c>
      <c r="I38" s="78">
        <f t="shared" si="2"/>
        <v>0.15987272067339547</v>
      </c>
    </row>
    <row r="39" spans="1:9" ht="17.25" thickBot="1">
      <c r="A39" s="38"/>
      <c r="B39" s="36" t="s">
        <v>32</v>
      </c>
      <c r="C39" s="16" t="s">
        <v>185</v>
      </c>
      <c r="D39" s="57">
        <v>941949.66666666663</v>
      </c>
      <c r="E39" s="135">
        <v>1029960</v>
      </c>
      <c r="F39" s="74">
        <f>D39-E39</f>
        <v>-88010.333333333372</v>
      </c>
      <c r="G39" s="171">
        <v>956871.63571428566</v>
      </c>
      <c r="H39" s="81">
        <f>AVERAGE(D39:E39)</f>
        <v>985954.83333333326</v>
      </c>
      <c r="I39" s="75">
        <f t="shared" si="2"/>
        <v>3.0394042976660676E-2</v>
      </c>
    </row>
    <row r="40" spans="1:9" ht="15.75" customHeight="1" thickBot="1">
      <c r="A40" s="214"/>
      <c r="B40" s="215"/>
      <c r="C40" s="216"/>
      <c r="D40" s="83">
        <f>SUM(D15:D39)</f>
        <v>4939914.9785714289</v>
      </c>
      <c r="E40" s="83">
        <f>SUM(E15:E39)</f>
        <v>4316375.1999999993</v>
      </c>
      <c r="F40" s="83">
        <f>SUM(F15:F39)</f>
        <v>623539.77857142861</v>
      </c>
      <c r="G40" s="83">
        <f>SUM(G15:G39)</f>
        <v>3832344.1136904759</v>
      </c>
      <c r="H40" s="83">
        <f>AVERAGE(D40:E40)</f>
        <v>4628145.0892857146</v>
      </c>
      <c r="I40" s="75">
        <f>(H40-G40)/G40</f>
        <v>0.20765384109228571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223</v>
      </c>
      <c r="F13" s="221" t="s">
        <v>227</v>
      </c>
      <c r="G13" s="204" t="s">
        <v>197</v>
      </c>
      <c r="H13" s="221" t="s">
        <v>221</v>
      </c>
      <c r="I13" s="204" t="s">
        <v>187</v>
      </c>
    </row>
    <row r="14" spans="1:9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64685.680555555555</v>
      </c>
      <c r="F16" s="42">
        <v>74208.200000000012</v>
      </c>
      <c r="G16" s="21">
        <f t="shared" ref="G16:G31" si="0">(F16-E16)/E16</f>
        <v>0.14721217064827821</v>
      </c>
      <c r="H16" s="168">
        <v>74124.399999999994</v>
      </c>
      <c r="I16" s="21">
        <f t="shared" ref="I16:I31" si="1">(F16-H16)/H16</f>
        <v>1.1305319166160868E-3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79707.350000000006</v>
      </c>
      <c r="F17" s="46">
        <v>91944.333333333343</v>
      </c>
      <c r="G17" s="21">
        <f t="shared" si="0"/>
        <v>0.15352390128806612</v>
      </c>
      <c r="H17" s="171">
        <v>96055.377777777787</v>
      </c>
      <c r="I17" s="21">
        <f t="shared" si="1"/>
        <v>-4.2798691125397095E-2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67386.245833333334</v>
      </c>
      <c r="F18" s="46">
        <v>125474.9</v>
      </c>
      <c r="G18" s="21">
        <f t="shared" si="0"/>
        <v>0.86202537993194572</v>
      </c>
      <c r="H18" s="171">
        <v>129924.9</v>
      </c>
      <c r="I18" s="21">
        <f t="shared" si="1"/>
        <v>-3.425055551322341E-2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21032.633333333331</v>
      </c>
      <c r="F19" s="46">
        <v>39708.199999999997</v>
      </c>
      <c r="G19" s="21">
        <f t="shared" si="0"/>
        <v>0.88793287890722195</v>
      </c>
      <c r="H19" s="171">
        <v>40374.9</v>
      </c>
      <c r="I19" s="21">
        <f t="shared" si="1"/>
        <v>-1.6512734396865486E-2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255803.41666666666</v>
      </c>
      <c r="F20" s="46">
        <v>359281.125</v>
      </c>
      <c r="G20" s="21">
        <f t="shared" si="0"/>
        <v>0.40452043089077849</v>
      </c>
      <c r="H20" s="171">
        <v>361406.125</v>
      </c>
      <c r="I20" s="21">
        <f t="shared" si="1"/>
        <v>-5.8798118045177011E-3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66095.133333333331</v>
      </c>
      <c r="F21" s="46">
        <v>77341.5</v>
      </c>
      <c r="G21" s="21">
        <f t="shared" si="0"/>
        <v>0.17015423223293297</v>
      </c>
      <c r="H21" s="171">
        <v>91058.200000000012</v>
      </c>
      <c r="I21" s="21">
        <f t="shared" si="1"/>
        <v>-0.15063662580635254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72412.372222222228</v>
      </c>
      <c r="F22" s="46">
        <v>66916</v>
      </c>
      <c r="G22" s="21">
        <f t="shared" si="0"/>
        <v>-7.5903772429312524E-2</v>
      </c>
      <c r="H22" s="171">
        <v>66958.2</v>
      </c>
      <c r="I22" s="21">
        <f t="shared" si="1"/>
        <v>-6.3024394323618453E-4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16045.950694444444</v>
      </c>
      <c r="F23" s="46">
        <v>30280.7</v>
      </c>
      <c r="G23" s="21">
        <f t="shared" si="0"/>
        <v>0.88712408361593831</v>
      </c>
      <c r="H23" s="171">
        <v>31591.5</v>
      </c>
      <c r="I23" s="21">
        <f t="shared" si="1"/>
        <v>-4.1492173527689385E-2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20588.668750000001</v>
      </c>
      <c r="F24" s="46">
        <v>37055.37777777778</v>
      </c>
      <c r="G24" s="21">
        <f t="shared" si="0"/>
        <v>0.7997947428134603</v>
      </c>
      <c r="H24" s="171">
        <v>38944.333333333328</v>
      </c>
      <c r="I24" s="21">
        <f t="shared" si="1"/>
        <v>-4.850399002564898E-2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24443.84375</v>
      </c>
      <c r="F25" s="46">
        <v>36999.822222222225</v>
      </c>
      <c r="G25" s="21">
        <f t="shared" si="0"/>
        <v>0.5136662875380319</v>
      </c>
      <c r="H25" s="171">
        <v>40055.444444444445</v>
      </c>
      <c r="I25" s="21">
        <f t="shared" si="1"/>
        <v>-7.6284816324039689E-2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19645.877083333333</v>
      </c>
      <c r="F26" s="46">
        <v>33108.199999999997</v>
      </c>
      <c r="G26" s="21">
        <f t="shared" si="0"/>
        <v>0.68524926932824426</v>
      </c>
      <c r="H26" s="171">
        <v>33358.199999999997</v>
      </c>
      <c r="I26" s="21">
        <f t="shared" si="1"/>
        <v>-7.4944091707586143E-3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48848.294444444444</v>
      </c>
      <c r="F27" s="46">
        <v>87958.200000000012</v>
      </c>
      <c r="G27" s="21">
        <f t="shared" si="0"/>
        <v>0.80064014517509052</v>
      </c>
      <c r="H27" s="171">
        <v>91224.9</v>
      </c>
      <c r="I27" s="21">
        <f t="shared" si="1"/>
        <v>-3.5809302065554278E-2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25969.979563492063</v>
      </c>
      <c r="F28" s="46">
        <v>37777.599999999999</v>
      </c>
      <c r="G28" s="21">
        <f t="shared" si="0"/>
        <v>0.45466421749159897</v>
      </c>
      <c r="H28" s="171">
        <v>39472.111111111109</v>
      </c>
      <c r="I28" s="21">
        <f t="shared" si="1"/>
        <v>-4.2929325627939836E-2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93775.122222222228</v>
      </c>
      <c r="F29" s="46">
        <v>105305.37777777779</v>
      </c>
      <c r="G29" s="21">
        <f t="shared" si="0"/>
        <v>0.12295644390877897</v>
      </c>
      <c r="H29" s="171">
        <v>109541.5</v>
      </c>
      <c r="I29" s="21">
        <f t="shared" si="1"/>
        <v>-3.8671391410764075E-2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60609.175000000003</v>
      </c>
      <c r="F30" s="46">
        <v>118110.71428571429</v>
      </c>
      <c r="G30" s="21">
        <f t="shared" si="0"/>
        <v>0.94872664552378883</v>
      </c>
      <c r="H30" s="171">
        <v>107110.71428571429</v>
      </c>
      <c r="I30" s="21">
        <f t="shared" si="1"/>
        <v>0.10269747590943949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42212.216666666667</v>
      </c>
      <c r="F31" s="49">
        <v>52716.555555555555</v>
      </c>
      <c r="G31" s="23">
        <f t="shared" si="0"/>
        <v>0.24884594362427198</v>
      </c>
      <c r="H31" s="174">
        <v>53749.85555555555</v>
      </c>
      <c r="I31" s="23">
        <f t="shared" si="1"/>
        <v>-1.9224237708545699E-2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96148.58928571429</v>
      </c>
      <c r="F33" s="54">
        <v>147624.9</v>
      </c>
      <c r="G33" s="21">
        <f>(F33-E33)/E33</f>
        <v>0.53538290157663326</v>
      </c>
      <c r="H33" s="177">
        <v>141224.9</v>
      </c>
      <c r="I33" s="21">
        <f>(F33-H33)/H33</f>
        <v>4.5317787443998898E-2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93137.258333333331</v>
      </c>
      <c r="F34" s="46">
        <v>133524.9</v>
      </c>
      <c r="G34" s="21">
        <f>(F34-E34)/E34</f>
        <v>0.43363571560289466</v>
      </c>
      <c r="H34" s="171">
        <v>127458.2</v>
      </c>
      <c r="I34" s="21">
        <f>(F34-H34)/H34</f>
        <v>4.7597565319453729E-2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54372.653571428571</v>
      </c>
      <c r="F35" s="46">
        <v>44537.85</v>
      </c>
      <c r="G35" s="21">
        <f>(F35-E35)/E35</f>
        <v>-0.18087775610415505</v>
      </c>
      <c r="H35" s="171">
        <v>44499.375</v>
      </c>
      <c r="I35" s="21">
        <f>(F35-H35)/H35</f>
        <v>8.646188850966681E-4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63282.891666666663</v>
      </c>
      <c r="F36" s="46">
        <v>89816.6</v>
      </c>
      <c r="G36" s="21">
        <f>(F36-E36)/E36</f>
        <v>0.41928722968437909</v>
      </c>
      <c r="H36" s="171">
        <v>79333.3</v>
      </c>
      <c r="I36" s="21">
        <f>(F36-H36)/H36</f>
        <v>0.13214249249684562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30571.375</v>
      </c>
      <c r="F37" s="49">
        <v>44608.2</v>
      </c>
      <c r="G37" s="23">
        <f>(F37-E37)/E37</f>
        <v>0.45914928589244014</v>
      </c>
      <c r="H37" s="174">
        <v>44299.9</v>
      </c>
      <c r="I37" s="23">
        <f>(F37-H37)/H37</f>
        <v>6.9593836554934802E-3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1558697.75</v>
      </c>
      <c r="F39" s="46">
        <v>1807891</v>
      </c>
      <c r="G39" s="21">
        <f t="shared" ref="G39:G44" si="2">(F39-E39)/E39</f>
        <v>0.15987272067339547</v>
      </c>
      <c r="H39" s="171">
        <v>1776357.9</v>
      </c>
      <c r="I39" s="21">
        <f t="shared" ref="I39:I44" si="3">(F39-H39)/H39</f>
        <v>1.7751546577409932E-2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956871.63571428566</v>
      </c>
      <c r="F40" s="46">
        <v>985954.83333333326</v>
      </c>
      <c r="G40" s="21">
        <f t="shared" si="2"/>
        <v>3.0394042976660676E-2</v>
      </c>
      <c r="H40" s="171">
        <v>985611.53333333333</v>
      </c>
      <c r="I40" s="21">
        <f t="shared" si="3"/>
        <v>3.483116708657936E-4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615951.45833333337</v>
      </c>
      <c r="F41" s="57">
        <v>611747.5</v>
      </c>
      <c r="G41" s="21">
        <f t="shared" si="2"/>
        <v>-6.8251455150518097E-3</v>
      </c>
      <c r="H41" s="179">
        <v>626704</v>
      </c>
      <c r="I41" s="21">
        <f t="shared" si="3"/>
        <v>-2.3865333554596746E-2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300247.02777777775</v>
      </c>
      <c r="F42" s="47">
        <v>343102.5</v>
      </c>
      <c r="G42" s="21">
        <f t="shared" si="2"/>
        <v>0.142734043162422</v>
      </c>
      <c r="H42" s="172">
        <v>334581</v>
      </c>
      <c r="I42" s="21">
        <f t="shared" si="3"/>
        <v>2.5469168900804289E-2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304378.97916666669</v>
      </c>
      <c r="F43" s="47">
        <v>313950</v>
      </c>
      <c r="G43" s="21">
        <f t="shared" si="2"/>
        <v>3.1444421226252212E-2</v>
      </c>
      <c r="H43" s="172">
        <v>287040</v>
      </c>
      <c r="I43" s="21">
        <f t="shared" si="3"/>
        <v>9.375E-2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591856.26190476189</v>
      </c>
      <c r="F44" s="50">
        <v>838695</v>
      </c>
      <c r="G44" s="31">
        <f t="shared" si="2"/>
        <v>0.41705859003812984</v>
      </c>
      <c r="H44" s="175">
        <v>817167</v>
      </c>
      <c r="I44" s="31">
        <f t="shared" si="3"/>
        <v>2.6344676180021953E-2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354638.89727750141</v>
      </c>
      <c r="F46" s="43">
        <v>318330.33333333331</v>
      </c>
      <c r="G46" s="21">
        <f t="shared" ref="G46:G51" si="4">(F46-E46)/E46</f>
        <v>-0.10238178672137312</v>
      </c>
      <c r="H46" s="169">
        <v>288774.25</v>
      </c>
      <c r="I46" s="21">
        <f t="shared" ref="I46:I51" si="5">(F46-H46)/H46</f>
        <v>0.10235013451972713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323478.65129215037</v>
      </c>
      <c r="F47" s="47">
        <v>315206.8</v>
      </c>
      <c r="G47" s="21">
        <f t="shared" si="4"/>
        <v>-2.5571552432001602E-2</v>
      </c>
      <c r="H47" s="172">
        <v>315206.8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1022216.7819829425</v>
      </c>
      <c r="F48" s="47">
        <v>990025.57142857148</v>
      </c>
      <c r="G48" s="21">
        <f t="shared" si="4"/>
        <v>-3.1491569226563702E-2</v>
      </c>
      <c r="H48" s="172">
        <v>990025.57142857148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1286304.0404166668</v>
      </c>
      <c r="F49" s="47">
        <v>1301883.375</v>
      </c>
      <c r="G49" s="21">
        <f t="shared" si="4"/>
        <v>1.2111704615564049E-2</v>
      </c>
      <c r="H49" s="172">
        <v>1301883.375</v>
      </c>
      <c r="I49" s="21">
        <f t="shared" si="5"/>
        <v>0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149582.20615671642</v>
      </c>
      <c r="F50" s="47">
        <v>140821.25</v>
      </c>
      <c r="G50" s="21">
        <f t="shared" si="4"/>
        <v>-5.8569507575905226E-2</v>
      </c>
      <c r="H50" s="172">
        <v>140821.25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1898465.625</v>
      </c>
      <c r="F51" s="50">
        <v>1818667.5</v>
      </c>
      <c r="G51" s="31">
        <f t="shared" si="4"/>
        <v>-4.2032957536431562E-2</v>
      </c>
      <c r="H51" s="175">
        <v>1818667.5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164997.75497512438</v>
      </c>
      <c r="F53" s="66">
        <v>144716</v>
      </c>
      <c r="G53" s="22">
        <f t="shared" ref="G53:G61" si="6">(F53-E53)/E53</f>
        <v>-0.12292139961651069</v>
      </c>
      <c r="H53" s="132">
        <v>143964.66666666666</v>
      </c>
      <c r="I53" s="22">
        <f t="shared" ref="I53:I61" si="7">(F53-H53)/H53</f>
        <v>5.2188731494302518E-3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169574.45</v>
      </c>
      <c r="F54" s="70">
        <v>194200.5</v>
      </c>
      <c r="G54" s="21">
        <f t="shared" si="6"/>
        <v>0.14522264409526309</v>
      </c>
      <c r="H54" s="183">
        <v>192866.5</v>
      </c>
      <c r="I54" s="21">
        <f t="shared" si="7"/>
        <v>6.9167014489296998E-3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148437.79166666669</v>
      </c>
      <c r="F55" s="70">
        <v>137839</v>
      </c>
      <c r="G55" s="21">
        <f t="shared" si="6"/>
        <v>-7.1402245665763017E-2</v>
      </c>
      <c r="H55" s="183">
        <v>137839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198136.54166666669</v>
      </c>
      <c r="F56" s="70">
        <v>204067.5</v>
      </c>
      <c r="G56" s="21">
        <f t="shared" si="6"/>
        <v>2.9933692611387206E-2</v>
      </c>
      <c r="H56" s="183">
        <v>198954.6</v>
      </c>
      <c r="I56" s="21">
        <f t="shared" si="7"/>
        <v>2.5698827772768228E-2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99151.195688225533</v>
      </c>
      <c r="F57" s="98">
        <v>102370.125</v>
      </c>
      <c r="G57" s="21">
        <f t="shared" si="6"/>
        <v>3.2464856217127032E-2</v>
      </c>
      <c r="H57" s="188">
        <v>102030.25</v>
      </c>
      <c r="I57" s="21">
        <f t="shared" si="7"/>
        <v>3.3311199374695248E-3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110614.46019900497</v>
      </c>
      <c r="F58" s="50">
        <v>96128.5</v>
      </c>
      <c r="G58" s="29">
        <f t="shared" si="6"/>
        <v>-0.13095900999691609</v>
      </c>
      <c r="H58" s="175">
        <v>92781.571428571435</v>
      </c>
      <c r="I58" s="29">
        <f t="shared" si="7"/>
        <v>3.6073204192334923E-2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229415.28571428574</v>
      </c>
      <c r="F59" s="68">
        <v>203394.75</v>
      </c>
      <c r="G59" s="21">
        <f t="shared" si="6"/>
        <v>-0.11342110719985662</v>
      </c>
      <c r="H59" s="182">
        <v>203058.375</v>
      </c>
      <c r="I59" s="21">
        <f t="shared" si="7"/>
        <v>1.6565433462175593E-3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223444.28571428571</v>
      </c>
      <c r="F60" s="70">
        <v>192406.5</v>
      </c>
      <c r="G60" s="21">
        <f t="shared" si="6"/>
        <v>-0.13890615110190457</v>
      </c>
      <c r="H60" s="183">
        <v>195097.5</v>
      </c>
      <c r="I60" s="21">
        <f t="shared" si="7"/>
        <v>-1.3793103448275862E-2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1100210.5</v>
      </c>
      <c r="F61" s="73">
        <v>978328</v>
      </c>
      <c r="G61" s="29">
        <f t="shared" si="6"/>
        <v>-0.11078107325825376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468664.55939054728</v>
      </c>
      <c r="F63" s="54">
        <v>392886</v>
      </c>
      <c r="G63" s="21">
        <f t="shared" ref="G63:G68" si="8">(F63-E63)/E63</f>
        <v>-0.16169039854238162</v>
      </c>
      <c r="H63" s="177">
        <v>390193.33333333331</v>
      </c>
      <c r="I63" s="21">
        <f t="shared" ref="I63:I74" si="9">(F63-H63)/H63</f>
        <v>6.9008525688120919E-3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2402265.0625</v>
      </c>
      <c r="F64" s="46">
        <v>2902991</v>
      </c>
      <c r="G64" s="21">
        <f t="shared" si="8"/>
        <v>0.20843908747476111</v>
      </c>
      <c r="H64" s="171">
        <v>2902991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902217.28606965172</v>
      </c>
      <c r="F65" s="46">
        <v>903839.625</v>
      </c>
      <c r="G65" s="21">
        <f t="shared" si="8"/>
        <v>1.7981687509177674E-3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625638.82898009953</v>
      </c>
      <c r="F66" s="46">
        <v>597551.5</v>
      </c>
      <c r="G66" s="21">
        <f t="shared" si="8"/>
        <v>-4.4893839191353861E-2</v>
      </c>
      <c r="H66" s="171">
        <v>597551.5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306133.42857142858</v>
      </c>
      <c r="F67" s="46">
        <v>285918.75</v>
      </c>
      <c r="G67" s="21">
        <f t="shared" si="8"/>
        <v>-6.6032248310027311E-2</v>
      </c>
      <c r="H67" s="171">
        <v>285918.75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217731.35714285716</v>
      </c>
      <c r="F68" s="58">
        <v>222231.75</v>
      </c>
      <c r="G68" s="31">
        <f t="shared" si="8"/>
        <v>2.0669475064127113E-2</v>
      </c>
      <c r="H68" s="180">
        <v>221334.5</v>
      </c>
      <c r="I68" s="31">
        <f t="shared" si="9"/>
        <v>4.0538189934239801E-3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278686.17099769012</v>
      </c>
      <c r="F70" s="43">
        <v>301952.625</v>
      </c>
      <c r="G70" s="21">
        <f>(F70-E70)/E70</f>
        <v>8.3486216481487074E-2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220356.82498223169</v>
      </c>
      <c r="F71" s="47">
        <v>199581.16666666666</v>
      </c>
      <c r="G71" s="21">
        <f>(F71-E71)/E71</f>
        <v>-9.4281891732830414E-2</v>
      </c>
      <c r="H71" s="172">
        <v>197979.57142857142</v>
      </c>
      <c r="I71" s="21">
        <f t="shared" si="9"/>
        <v>8.0896994903995566E-3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88703.888957987831</v>
      </c>
      <c r="F72" s="47">
        <v>80211</v>
      </c>
      <c r="G72" s="21">
        <f>(F72-E72)/E72</f>
        <v>-9.5744268461670889E-2</v>
      </c>
      <c r="H72" s="172">
        <v>80211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149088.27487562189</v>
      </c>
      <c r="F73" s="47">
        <v>130418.8</v>
      </c>
      <c r="G73" s="21">
        <f>(F73-E73)/E73</f>
        <v>-0.12522430010808733</v>
      </c>
      <c r="H73" s="172">
        <v>130418.8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124313.45287451631</v>
      </c>
      <c r="F74" s="50">
        <v>122392.88888888889</v>
      </c>
      <c r="G74" s="21">
        <f>(F74-E74)/E74</f>
        <v>-1.5449365625505265E-2</v>
      </c>
      <c r="H74" s="175">
        <v>121994.22222222222</v>
      </c>
      <c r="I74" s="21">
        <f t="shared" si="9"/>
        <v>3.2679143274545277E-3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75103.559523809527</v>
      </c>
      <c r="F76" s="43">
        <v>71631.857142857145</v>
      </c>
      <c r="G76" s="22">
        <f t="shared" ref="G76:G82" si="10">(F76-E76)/E76</f>
        <v>-4.6225537151162233E-2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98920.191666666666</v>
      </c>
      <c r="F77" s="32">
        <v>102514.28571428571</v>
      </c>
      <c r="G77" s="21">
        <f t="shared" si="10"/>
        <v>3.6333270155097699E-2</v>
      </c>
      <c r="H77" s="163">
        <v>106486.71428571429</v>
      </c>
      <c r="I77" s="21">
        <f t="shared" si="11"/>
        <v>-3.7304452466907417E-2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43559.1</v>
      </c>
      <c r="F78" s="47">
        <v>50082.5</v>
      </c>
      <c r="G78" s="21">
        <f t="shared" si="10"/>
        <v>0.14975975169367597</v>
      </c>
      <c r="H78" s="172">
        <v>50082.5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98174.642412935325</v>
      </c>
      <c r="F79" s="47">
        <v>92687.222222222219</v>
      </c>
      <c r="G79" s="21">
        <f t="shared" si="10"/>
        <v>-5.5894475964906529E-2</v>
      </c>
      <c r="H79" s="172">
        <v>94182.222222222219</v>
      </c>
      <c r="I79" s="21">
        <f t="shared" si="11"/>
        <v>-1.5873484026237554E-2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142434.16875000001</v>
      </c>
      <c r="F80" s="61">
        <v>132556.44444444444</v>
      </c>
      <c r="G80" s="21">
        <f t="shared" si="10"/>
        <v>-6.9349401146103662E-2</v>
      </c>
      <c r="H80" s="181">
        <v>132556.44444444444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762708.66666666663</v>
      </c>
      <c r="F81" s="61">
        <v>578565</v>
      </c>
      <c r="G81" s="21">
        <f t="shared" si="10"/>
        <v>-0.24143381964105121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171407.53897180763</v>
      </c>
      <c r="F82" s="50">
        <v>179400</v>
      </c>
      <c r="G82" s="23">
        <f t="shared" si="10"/>
        <v>4.6628410139573452E-2</v>
      </c>
      <c r="H82" s="175">
        <v>178503</v>
      </c>
      <c r="I82" s="23">
        <f t="shared" si="11"/>
        <v>5.0251256281407036E-3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6" zoomScaleNormal="100" workbookViewId="0">
      <selection activeCell="E86" sqref="E86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25" t="s">
        <v>208</v>
      </c>
      <c r="E11" s="225"/>
      <c r="F11" s="197" t="s">
        <v>218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02" t="s">
        <v>3</v>
      </c>
      <c r="B13" s="208"/>
      <c r="C13" s="206" t="s">
        <v>0</v>
      </c>
      <c r="D13" s="204" t="s">
        <v>23</v>
      </c>
      <c r="E13" s="204" t="s">
        <v>223</v>
      </c>
      <c r="F13" s="221" t="s">
        <v>227</v>
      </c>
      <c r="G13" s="204" t="s">
        <v>197</v>
      </c>
      <c r="H13" s="221" t="s">
        <v>221</v>
      </c>
      <c r="I13" s="204" t="s">
        <v>187</v>
      </c>
    </row>
    <row r="14" spans="1:9" s="125" customFormat="1" ht="33.75" customHeight="1" thickBot="1">
      <c r="A14" s="203"/>
      <c r="B14" s="209"/>
      <c r="C14" s="207"/>
      <c r="D14" s="205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9</v>
      </c>
      <c r="C16" s="150" t="s">
        <v>88</v>
      </c>
      <c r="D16" s="147" t="s">
        <v>161</v>
      </c>
      <c r="E16" s="168">
        <v>66095.133333333331</v>
      </c>
      <c r="F16" s="168">
        <v>77341.5</v>
      </c>
      <c r="G16" s="156">
        <f>(F16-E16)/E16</f>
        <v>0.17015423223293297</v>
      </c>
      <c r="H16" s="168">
        <v>91058.200000000012</v>
      </c>
      <c r="I16" s="156">
        <f>(F16-H16)/H16</f>
        <v>-0.15063662580635254</v>
      </c>
    </row>
    <row r="17" spans="1:9" ht="16.5">
      <c r="A17" s="129"/>
      <c r="B17" s="164" t="s">
        <v>13</v>
      </c>
      <c r="C17" s="151" t="s">
        <v>93</v>
      </c>
      <c r="D17" s="147" t="s">
        <v>81</v>
      </c>
      <c r="E17" s="171">
        <v>24443.84375</v>
      </c>
      <c r="F17" s="171">
        <v>36999.822222222225</v>
      </c>
      <c r="G17" s="156">
        <f>(F17-E17)/E17</f>
        <v>0.5136662875380319</v>
      </c>
      <c r="H17" s="171">
        <v>40055.444444444445</v>
      </c>
      <c r="I17" s="156">
        <f>(F17-H17)/H17</f>
        <v>-7.6284816324039689E-2</v>
      </c>
    </row>
    <row r="18" spans="1:9" ht="16.5">
      <c r="A18" s="129"/>
      <c r="B18" s="164" t="s">
        <v>12</v>
      </c>
      <c r="C18" s="151" t="s">
        <v>92</v>
      </c>
      <c r="D18" s="147" t="s">
        <v>81</v>
      </c>
      <c r="E18" s="171">
        <v>20588.668750000001</v>
      </c>
      <c r="F18" s="171">
        <v>37055.37777777778</v>
      </c>
      <c r="G18" s="156">
        <f>(F18-E18)/E18</f>
        <v>0.7997947428134603</v>
      </c>
      <c r="H18" s="171">
        <v>38944.333333333328</v>
      </c>
      <c r="I18" s="156">
        <f>(F18-H18)/H18</f>
        <v>-4.850399002564898E-2</v>
      </c>
    </row>
    <row r="19" spans="1:9" ht="16.5">
      <c r="A19" s="129"/>
      <c r="B19" s="164" t="s">
        <v>16</v>
      </c>
      <c r="C19" s="151" t="s">
        <v>96</v>
      </c>
      <c r="D19" s="147" t="s">
        <v>81</v>
      </c>
      <c r="E19" s="171">
        <v>25969.979563492063</v>
      </c>
      <c r="F19" s="171">
        <v>37777.599999999999</v>
      </c>
      <c r="G19" s="156">
        <f>(F19-E19)/E19</f>
        <v>0.45466421749159897</v>
      </c>
      <c r="H19" s="171">
        <v>39472.111111111109</v>
      </c>
      <c r="I19" s="156">
        <f>(F19-H19)/H19</f>
        <v>-4.2929325627939836E-2</v>
      </c>
    </row>
    <row r="20" spans="1:9" ht="16.5">
      <c r="A20" s="129"/>
      <c r="B20" s="164" t="s">
        <v>5</v>
      </c>
      <c r="C20" s="151" t="s">
        <v>85</v>
      </c>
      <c r="D20" s="147" t="s">
        <v>161</v>
      </c>
      <c r="E20" s="171">
        <v>79707.350000000006</v>
      </c>
      <c r="F20" s="171">
        <v>91944.333333333343</v>
      </c>
      <c r="G20" s="156">
        <f>(F20-E20)/E20</f>
        <v>0.15352390128806612</v>
      </c>
      <c r="H20" s="171">
        <v>96055.377777777787</v>
      </c>
      <c r="I20" s="156">
        <f>(F20-H20)/H20</f>
        <v>-4.2798691125397095E-2</v>
      </c>
    </row>
    <row r="21" spans="1:9" ht="16.5">
      <c r="A21" s="129"/>
      <c r="B21" s="164" t="s">
        <v>11</v>
      </c>
      <c r="C21" s="151" t="s">
        <v>91</v>
      </c>
      <c r="D21" s="147" t="s">
        <v>81</v>
      </c>
      <c r="E21" s="171">
        <v>16045.950694444444</v>
      </c>
      <c r="F21" s="171">
        <v>30280.7</v>
      </c>
      <c r="G21" s="156">
        <f>(F21-E21)/E21</f>
        <v>0.88712408361593831</v>
      </c>
      <c r="H21" s="171">
        <v>31591.5</v>
      </c>
      <c r="I21" s="156">
        <f>(F21-H21)/H21</f>
        <v>-4.1492173527689385E-2</v>
      </c>
    </row>
    <row r="22" spans="1:9" ht="16.5">
      <c r="A22" s="129"/>
      <c r="B22" s="164" t="s">
        <v>17</v>
      </c>
      <c r="C22" s="151" t="s">
        <v>97</v>
      </c>
      <c r="D22" s="147" t="s">
        <v>161</v>
      </c>
      <c r="E22" s="171">
        <v>93775.122222222228</v>
      </c>
      <c r="F22" s="171">
        <v>105305.37777777779</v>
      </c>
      <c r="G22" s="156">
        <f>(F22-E22)/E22</f>
        <v>0.12295644390877897</v>
      </c>
      <c r="H22" s="171">
        <v>109541.5</v>
      </c>
      <c r="I22" s="156">
        <f>(F22-H22)/H22</f>
        <v>-3.8671391410764075E-2</v>
      </c>
    </row>
    <row r="23" spans="1:9" ht="16.5">
      <c r="A23" s="129"/>
      <c r="B23" s="164" t="s">
        <v>15</v>
      </c>
      <c r="C23" s="151" t="s">
        <v>95</v>
      </c>
      <c r="D23" s="149" t="s">
        <v>82</v>
      </c>
      <c r="E23" s="171">
        <v>48848.294444444444</v>
      </c>
      <c r="F23" s="171">
        <v>87958.200000000012</v>
      </c>
      <c r="G23" s="156">
        <f>(F23-E23)/E23</f>
        <v>0.80064014517509052</v>
      </c>
      <c r="H23" s="171">
        <v>91224.9</v>
      </c>
      <c r="I23" s="156">
        <f>(F23-H23)/H23</f>
        <v>-3.5809302065554278E-2</v>
      </c>
    </row>
    <row r="24" spans="1:9" ht="16.5">
      <c r="A24" s="129"/>
      <c r="B24" s="164" t="s">
        <v>6</v>
      </c>
      <c r="C24" s="151" t="s">
        <v>86</v>
      </c>
      <c r="D24" s="149" t="s">
        <v>161</v>
      </c>
      <c r="E24" s="171">
        <v>67386.245833333334</v>
      </c>
      <c r="F24" s="171">
        <v>125474.9</v>
      </c>
      <c r="G24" s="156">
        <f>(F24-E24)/E24</f>
        <v>0.86202537993194572</v>
      </c>
      <c r="H24" s="171">
        <v>129924.9</v>
      </c>
      <c r="I24" s="156">
        <f>(F24-H24)/H24</f>
        <v>-3.425055551322341E-2</v>
      </c>
    </row>
    <row r="25" spans="1:9" ht="16.5">
      <c r="A25" s="129"/>
      <c r="B25" s="164" t="s">
        <v>19</v>
      </c>
      <c r="C25" s="151" t="s">
        <v>99</v>
      </c>
      <c r="D25" s="149" t="s">
        <v>161</v>
      </c>
      <c r="E25" s="171">
        <v>42212.216666666667</v>
      </c>
      <c r="F25" s="171">
        <v>52716.555555555555</v>
      </c>
      <c r="G25" s="156">
        <f>(F25-E25)/E25</f>
        <v>0.24884594362427198</v>
      </c>
      <c r="H25" s="171">
        <v>53749.85555555555</v>
      </c>
      <c r="I25" s="156">
        <f>(F25-H25)/H25</f>
        <v>-1.9224237708545699E-2</v>
      </c>
    </row>
    <row r="26" spans="1:9" ht="16.5">
      <c r="A26" s="129"/>
      <c r="B26" s="164" t="s">
        <v>7</v>
      </c>
      <c r="C26" s="151" t="s">
        <v>87</v>
      </c>
      <c r="D26" s="149" t="s">
        <v>161</v>
      </c>
      <c r="E26" s="171">
        <v>21032.633333333331</v>
      </c>
      <c r="F26" s="171">
        <v>39708.199999999997</v>
      </c>
      <c r="G26" s="156">
        <f>(F26-E26)/E26</f>
        <v>0.88793287890722195</v>
      </c>
      <c r="H26" s="171">
        <v>40374.9</v>
      </c>
      <c r="I26" s="156">
        <f>(F26-H26)/H26</f>
        <v>-1.6512734396865486E-2</v>
      </c>
    </row>
    <row r="27" spans="1:9" ht="16.5">
      <c r="A27" s="129"/>
      <c r="B27" s="164" t="s">
        <v>14</v>
      </c>
      <c r="C27" s="151" t="s">
        <v>94</v>
      </c>
      <c r="D27" s="149" t="s">
        <v>81</v>
      </c>
      <c r="E27" s="171">
        <v>19645.877083333333</v>
      </c>
      <c r="F27" s="171">
        <v>33108.199999999997</v>
      </c>
      <c r="G27" s="156">
        <f>(F27-E27)/E27</f>
        <v>0.68524926932824426</v>
      </c>
      <c r="H27" s="171">
        <v>33358.199999999997</v>
      </c>
      <c r="I27" s="156">
        <f>(F27-H27)/H27</f>
        <v>-7.4944091707586143E-3</v>
      </c>
    </row>
    <row r="28" spans="1:9" ht="16.5">
      <c r="A28" s="129"/>
      <c r="B28" s="164" t="s">
        <v>8</v>
      </c>
      <c r="C28" s="151" t="s">
        <v>89</v>
      </c>
      <c r="D28" s="149" t="s">
        <v>161</v>
      </c>
      <c r="E28" s="171">
        <v>255803.41666666666</v>
      </c>
      <c r="F28" s="171">
        <v>359281.125</v>
      </c>
      <c r="G28" s="156">
        <f>(F28-E28)/E28</f>
        <v>0.40452043089077849</v>
      </c>
      <c r="H28" s="171">
        <v>361406.125</v>
      </c>
      <c r="I28" s="156">
        <f>(F28-H28)/H28</f>
        <v>-5.8798118045177011E-3</v>
      </c>
    </row>
    <row r="29" spans="1:9" ht="17.25" thickBot="1">
      <c r="A29" s="38"/>
      <c r="B29" s="164" t="s">
        <v>10</v>
      </c>
      <c r="C29" s="151" t="s">
        <v>90</v>
      </c>
      <c r="D29" s="149" t="s">
        <v>161</v>
      </c>
      <c r="E29" s="171">
        <v>72412.372222222228</v>
      </c>
      <c r="F29" s="171">
        <v>66916</v>
      </c>
      <c r="G29" s="156">
        <f>(F29-E29)/E29</f>
        <v>-7.5903772429312524E-2</v>
      </c>
      <c r="H29" s="171">
        <v>66958.2</v>
      </c>
      <c r="I29" s="156">
        <f>(F29-H29)/H29</f>
        <v>-6.3024394323618453E-4</v>
      </c>
    </row>
    <row r="30" spans="1:9" ht="16.5">
      <c r="A30" s="129"/>
      <c r="B30" s="164" t="s">
        <v>4</v>
      </c>
      <c r="C30" s="151" t="s">
        <v>84</v>
      </c>
      <c r="D30" s="149" t="s">
        <v>161</v>
      </c>
      <c r="E30" s="171">
        <v>64685.680555555555</v>
      </c>
      <c r="F30" s="171">
        <v>74208.200000000012</v>
      </c>
      <c r="G30" s="156">
        <f>(F30-E30)/E30</f>
        <v>0.14721217064827821</v>
      </c>
      <c r="H30" s="171">
        <v>74124.399999999994</v>
      </c>
      <c r="I30" s="156">
        <f>(F30-H30)/H30</f>
        <v>1.1305319166160868E-3</v>
      </c>
    </row>
    <row r="31" spans="1:9" ht="17.25" thickBot="1">
      <c r="A31" s="38"/>
      <c r="B31" s="165" t="s">
        <v>18</v>
      </c>
      <c r="C31" s="152" t="s">
        <v>98</v>
      </c>
      <c r="D31" s="148" t="s">
        <v>83</v>
      </c>
      <c r="E31" s="174">
        <v>60609.175000000003</v>
      </c>
      <c r="F31" s="174">
        <v>118110.71428571429</v>
      </c>
      <c r="G31" s="158">
        <f>(F31-E31)/E31</f>
        <v>0.94872664552378883</v>
      </c>
      <c r="H31" s="174">
        <v>107110.71428571429</v>
      </c>
      <c r="I31" s="158">
        <f>(F31-H31)/H31</f>
        <v>0.10269747590943949</v>
      </c>
    </row>
    <row r="32" spans="1:9" ht="15.75" customHeight="1" thickBot="1">
      <c r="A32" s="214" t="s">
        <v>188</v>
      </c>
      <c r="B32" s="215"/>
      <c r="C32" s="215"/>
      <c r="D32" s="216"/>
      <c r="E32" s="99">
        <f>SUM(E16:E31)</f>
        <v>979261.96011904767</v>
      </c>
      <c r="F32" s="100">
        <f>SUM(F16:F31)</f>
        <v>1374186.8059523809</v>
      </c>
      <c r="G32" s="101">
        <f t="shared" ref="G32" si="0">(F32-E32)/E32</f>
        <v>0.40328825372255112</v>
      </c>
      <c r="H32" s="100">
        <f>SUM(H16:H31)</f>
        <v>1404950.6615079364</v>
      </c>
      <c r="I32" s="104">
        <f t="shared" ref="I32" si="1">(F32-H32)/H32</f>
        <v>-2.1896751536126288E-2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54372.653571428571</v>
      </c>
      <c r="F34" s="177">
        <v>44537.85</v>
      </c>
      <c r="G34" s="156">
        <f>(F34-E34)/E34</f>
        <v>-0.18087775610415505</v>
      </c>
      <c r="H34" s="177">
        <v>44499.375</v>
      </c>
      <c r="I34" s="156">
        <f>(F34-H34)/H34</f>
        <v>8.646188850966681E-4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30571.375</v>
      </c>
      <c r="F35" s="171">
        <v>44608.2</v>
      </c>
      <c r="G35" s="156">
        <f>(F35-E35)/E35</f>
        <v>0.45914928589244014</v>
      </c>
      <c r="H35" s="171">
        <v>44299.9</v>
      </c>
      <c r="I35" s="156">
        <f>(F35-H35)/H35</f>
        <v>6.9593836554934802E-3</v>
      </c>
    </row>
    <row r="36" spans="1:9" ht="16.5">
      <c r="A36" s="37"/>
      <c r="B36" s="166" t="s">
        <v>26</v>
      </c>
      <c r="C36" s="151" t="s">
        <v>100</v>
      </c>
      <c r="D36" s="147" t="s">
        <v>161</v>
      </c>
      <c r="E36" s="171">
        <v>96148.58928571429</v>
      </c>
      <c r="F36" s="171">
        <v>147624.9</v>
      </c>
      <c r="G36" s="156">
        <f>(F36-E36)/E36</f>
        <v>0.53538290157663326</v>
      </c>
      <c r="H36" s="171">
        <v>141224.9</v>
      </c>
      <c r="I36" s="156">
        <f>(F36-H36)/H36</f>
        <v>4.5317787443998898E-2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93137.258333333331</v>
      </c>
      <c r="F37" s="171">
        <v>133524.9</v>
      </c>
      <c r="G37" s="156">
        <f>(F37-E37)/E37</f>
        <v>0.43363571560289466</v>
      </c>
      <c r="H37" s="171">
        <v>127458.2</v>
      </c>
      <c r="I37" s="156">
        <f>(F37-H37)/H37</f>
        <v>4.7597565319453729E-2</v>
      </c>
    </row>
    <row r="38" spans="1:9" ht="17.25" thickBot="1">
      <c r="A38" s="38"/>
      <c r="B38" s="166" t="s">
        <v>29</v>
      </c>
      <c r="C38" s="151" t="s">
        <v>103</v>
      </c>
      <c r="D38" s="159" t="s">
        <v>161</v>
      </c>
      <c r="E38" s="174">
        <v>63282.891666666663</v>
      </c>
      <c r="F38" s="174">
        <v>89816.6</v>
      </c>
      <c r="G38" s="158">
        <f>(F38-E38)/E38</f>
        <v>0.41928722968437909</v>
      </c>
      <c r="H38" s="174">
        <v>79333.3</v>
      </c>
      <c r="I38" s="158">
        <f>(F38-H38)/H38</f>
        <v>0.13214249249684562</v>
      </c>
    </row>
    <row r="39" spans="1:9" ht="15.75" customHeight="1" thickBot="1">
      <c r="A39" s="214" t="s">
        <v>189</v>
      </c>
      <c r="B39" s="215"/>
      <c r="C39" s="215"/>
      <c r="D39" s="216"/>
      <c r="E39" s="83">
        <f>SUM(E34:E38)</f>
        <v>337512.7678571429</v>
      </c>
      <c r="F39" s="102">
        <f>SUM(F34:F38)</f>
        <v>460112.44999999995</v>
      </c>
      <c r="G39" s="103">
        <f t="shared" ref="G39" si="2">(F39-E39)/E39</f>
        <v>0.36324457566816887</v>
      </c>
      <c r="H39" s="102">
        <f>SUM(H34:H38)</f>
        <v>436815.67499999999</v>
      </c>
      <c r="I39" s="104">
        <f t="shared" ref="I39" si="3">(F39-H39)/H39</f>
        <v>5.3333193686329973E-2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33</v>
      </c>
      <c r="C41" s="151" t="s">
        <v>107</v>
      </c>
      <c r="D41" s="155" t="s">
        <v>161</v>
      </c>
      <c r="E41" s="171">
        <v>615951.45833333337</v>
      </c>
      <c r="F41" s="171">
        <v>611747.5</v>
      </c>
      <c r="G41" s="156">
        <f>(F41-E41)/E41</f>
        <v>-6.8251455150518097E-3</v>
      </c>
      <c r="H41" s="171">
        <v>626704</v>
      </c>
      <c r="I41" s="156">
        <f>(F41-H41)/H41</f>
        <v>-2.3865333554596746E-2</v>
      </c>
    </row>
    <row r="42" spans="1:9" ht="16.5">
      <c r="A42" s="37"/>
      <c r="B42" s="164" t="s">
        <v>32</v>
      </c>
      <c r="C42" s="151" t="s">
        <v>106</v>
      </c>
      <c r="D42" s="147" t="s">
        <v>161</v>
      </c>
      <c r="E42" s="171">
        <v>956871.63571428566</v>
      </c>
      <c r="F42" s="171">
        <v>985954.83333333326</v>
      </c>
      <c r="G42" s="156">
        <f>(F42-E42)/E42</f>
        <v>3.0394042976660676E-2</v>
      </c>
      <c r="H42" s="171">
        <v>985611.53333333333</v>
      </c>
      <c r="I42" s="156">
        <f>(F42-H42)/H42</f>
        <v>3.483116708657936E-4</v>
      </c>
    </row>
    <row r="43" spans="1:9" ht="16.5">
      <c r="A43" s="37"/>
      <c r="B43" s="166" t="s">
        <v>31</v>
      </c>
      <c r="C43" s="151" t="s">
        <v>105</v>
      </c>
      <c r="D43" s="147" t="s">
        <v>161</v>
      </c>
      <c r="E43" s="179">
        <v>1558697.75</v>
      </c>
      <c r="F43" s="179">
        <v>1807891</v>
      </c>
      <c r="G43" s="156">
        <f>(F43-E43)/E43</f>
        <v>0.15987272067339547</v>
      </c>
      <c r="H43" s="179">
        <v>1776357.9</v>
      </c>
      <c r="I43" s="156">
        <f>(F43-H43)/H43</f>
        <v>1.7751546577409932E-2</v>
      </c>
    </row>
    <row r="44" spans="1:9" ht="16.5">
      <c r="A44" s="37"/>
      <c r="B44" s="164" t="s">
        <v>34</v>
      </c>
      <c r="C44" s="151" t="s">
        <v>154</v>
      </c>
      <c r="D44" s="147" t="s">
        <v>161</v>
      </c>
      <c r="E44" s="172">
        <v>300247.02777777775</v>
      </c>
      <c r="F44" s="172">
        <v>343102.5</v>
      </c>
      <c r="G44" s="156">
        <f>(F44-E44)/E44</f>
        <v>0.142734043162422</v>
      </c>
      <c r="H44" s="172">
        <v>334581</v>
      </c>
      <c r="I44" s="156">
        <f>(F44-H44)/H44</f>
        <v>2.5469168900804289E-2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591856.26190476189</v>
      </c>
      <c r="F45" s="172">
        <v>838695</v>
      </c>
      <c r="G45" s="156">
        <f>(F45-E45)/E45</f>
        <v>0.41705859003812984</v>
      </c>
      <c r="H45" s="172">
        <v>817167</v>
      </c>
      <c r="I45" s="156">
        <f>(F45-H45)/H45</f>
        <v>2.6344676180021953E-2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304378.97916666669</v>
      </c>
      <c r="F46" s="175">
        <v>313950</v>
      </c>
      <c r="G46" s="162">
        <f>(F46-E46)/E46</f>
        <v>3.1444421226252212E-2</v>
      </c>
      <c r="H46" s="175">
        <v>287040</v>
      </c>
      <c r="I46" s="162">
        <f>(F46-H46)/H46</f>
        <v>9.375E-2</v>
      </c>
    </row>
    <row r="47" spans="1:9" ht="15.75" customHeight="1" thickBot="1">
      <c r="A47" s="214" t="s">
        <v>190</v>
      </c>
      <c r="B47" s="215"/>
      <c r="C47" s="215"/>
      <c r="D47" s="216"/>
      <c r="E47" s="83">
        <f>SUM(E41:E46)</f>
        <v>4328003.1128968261</v>
      </c>
      <c r="F47" s="83">
        <f>SUM(F41:F46)</f>
        <v>4901340.833333333</v>
      </c>
      <c r="G47" s="103">
        <f t="shared" ref="G47" si="4">(F47-E47)/E47</f>
        <v>0.13247165158639629</v>
      </c>
      <c r="H47" s="102">
        <f>SUM(H41:H46)</f>
        <v>4827461.4333333336</v>
      </c>
      <c r="I47" s="104">
        <f t="shared" ref="I47" si="5">(F47-H47)/H47</f>
        <v>1.5303985546081545E-2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46</v>
      </c>
      <c r="C49" s="151" t="s">
        <v>111</v>
      </c>
      <c r="D49" s="155" t="s">
        <v>110</v>
      </c>
      <c r="E49" s="169">
        <v>323478.65129215037</v>
      </c>
      <c r="F49" s="169">
        <v>315206.8</v>
      </c>
      <c r="G49" s="156">
        <f>(F49-E49)/E49</f>
        <v>-2.5571552432001602E-2</v>
      </c>
      <c r="H49" s="169">
        <v>315206.8</v>
      </c>
      <c r="I49" s="156">
        <f>(F49-H49)/H49</f>
        <v>0</v>
      </c>
    </row>
    <row r="50" spans="1:9" ht="16.5">
      <c r="A50" s="37"/>
      <c r="B50" s="164" t="s">
        <v>47</v>
      </c>
      <c r="C50" s="151" t="s">
        <v>113</v>
      </c>
      <c r="D50" s="149" t="s">
        <v>114</v>
      </c>
      <c r="E50" s="172">
        <v>1022216.7819829425</v>
      </c>
      <c r="F50" s="172">
        <v>990025.57142857148</v>
      </c>
      <c r="G50" s="156">
        <f>(F50-E50)/E50</f>
        <v>-3.1491569226563702E-2</v>
      </c>
      <c r="H50" s="172">
        <v>990025.57142857148</v>
      </c>
      <c r="I50" s="156">
        <f>(F50-H50)/H50</f>
        <v>0</v>
      </c>
    </row>
    <row r="51" spans="1:9" ht="16.5">
      <c r="A51" s="37"/>
      <c r="B51" s="164" t="s">
        <v>48</v>
      </c>
      <c r="C51" s="151" t="s">
        <v>157</v>
      </c>
      <c r="D51" s="147" t="s">
        <v>114</v>
      </c>
      <c r="E51" s="172">
        <v>1286304.0404166668</v>
      </c>
      <c r="F51" s="172">
        <v>1301883.375</v>
      </c>
      <c r="G51" s="156">
        <f>(F51-E51)/E51</f>
        <v>1.2111704615564049E-2</v>
      </c>
      <c r="H51" s="172">
        <v>1301883.375</v>
      </c>
      <c r="I51" s="156">
        <f>(F51-H51)/H51</f>
        <v>0</v>
      </c>
    </row>
    <row r="52" spans="1:9" ht="16.5">
      <c r="A52" s="37"/>
      <c r="B52" s="164" t="s">
        <v>49</v>
      </c>
      <c r="C52" s="151" t="s">
        <v>158</v>
      </c>
      <c r="D52" s="147" t="s">
        <v>199</v>
      </c>
      <c r="E52" s="172">
        <v>149582.20615671642</v>
      </c>
      <c r="F52" s="172">
        <v>140821.25</v>
      </c>
      <c r="G52" s="156">
        <f>(F52-E52)/E52</f>
        <v>-5.8569507575905226E-2</v>
      </c>
      <c r="H52" s="172">
        <v>140821.25</v>
      </c>
      <c r="I52" s="156">
        <f>(F52-H52)/H52</f>
        <v>0</v>
      </c>
    </row>
    <row r="53" spans="1:9" ht="16.5">
      <c r="A53" s="37"/>
      <c r="B53" s="164" t="s">
        <v>50</v>
      </c>
      <c r="C53" s="151" t="s">
        <v>159</v>
      </c>
      <c r="D53" s="149" t="s">
        <v>112</v>
      </c>
      <c r="E53" s="172">
        <v>1898465.625</v>
      </c>
      <c r="F53" s="172">
        <v>1818667.5</v>
      </c>
      <c r="G53" s="156">
        <f>(F53-E53)/E53</f>
        <v>-4.2032957536431562E-2</v>
      </c>
      <c r="H53" s="172">
        <v>1818667.5</v>
      </c>
      <c r="I53" s="156">
        <f>(F53-H53)/H53</f>
        <v>0</v>
      </c>
    </row>
    <row r="54" spans="1:9" ht="16.5" customHeight="1" thickBot="1">
      <c r="A54" s="38"/>
      <c r="B54" s="164" t="s">
        <v>45</v>
      </c>
      <c r="C54" s="151" t="s">
        <v>109</v>
      </c>
      <c r="D54" s="148" t="s">
        <v>108</v>
      </c>
      <c r="E54" s="175">
        <v>354638.89727750141</v>
      </c>
      <c r="F54" s="175">
        <v>318330.33333333331</v>
      </c>
      <c r="G54" s="162">
        <f>(F54-E54)/E54</f>
        <v>-0.10238178672137312</v>
      </c>
      <c r="H54" s="175">
        <v>288774.25</v>
      </c>
      <c r="I54" s="162">
        <f>(F54-H54)/H54</f>
        <v>0.10235013451972713</v>
      </c>
    </row>
    <row r="55" spans="1:9" ht="15.75" customHeight="1" thickBot="1">
      <c r="A55" s="214" t="s">
        <v>191</v>
      </c>
      <c r="B55" s="215"/>
      <c r="C55" s="215"/>
      <c r="D55" s="216"/>
      <c r="E55" s="83">
        <f>SUM(E49:E54)</f>
        <v>5034686.2021259768</v>
      </c>
      <c r="F55" s="83">
        <f>SUM(F49:F54)</f>
        <v>4884934.8297619047</v>
      </c>
      <c r="G55" s="103">
        <f t="shared" ref="G55" si="6">(F55-E55)/E55</f>
        <v>-2.9743933653866496E-2</v>
      </c>
      <c r="H55" s="83">
        <f>SUM(H49:H54)</f>
        <v>4855378.7464285716</v>
      </c>
      <c r="I55" s="104">
        <f t="shared" ref="I55" si="7">(F55-H55)/H55</f>
        <v>6.0872868785104214E-3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55</v>
      </c>
      <c r="C57" s="154" t="s">
        <v>122</v>
      </c>
      <c r="D57" s="155" t="s">
        <v>120</v>
      </c>
      <c r="E57" s="169">
        <v>223444.28571428571</v>
      </c>
      <c r="F57" s="132">
        <v>192406.5</v>
      </c>
      <c r="G57" s="157">
        <f>(F57-E57)/E57</f>
        <v>-0.13890615110190457</v>
      </c>
      <c r="H57" s="132">
        <v>195097.5</v>
      </c>
      <c r="I57" s="157">
        <f>(F57-H57)/H57</f>
        <v>-1.3793103448275862E-2</v>
      </c>
    </row>
    <row r="58" spans="1:9" ht="16.5">
      <c r="A58" s="109"/>
      <c r="B58" s="186" t="s">
        <v>40</v>
      </c>
      <c r="C58" s="151" t="s">
        <v>117</v>
      </c>
      <c r="D58" s="147" t="s">
        <v>114</v>
      </c>
      <c r="E58" s="172">
        <v>148437.79166666669</v>
      </c>
      <c r="F58" s="183">
        <v>137839</v>
      </c>
      <c r="G58" s="156">
        <f>(F58-E58)/E58</f>
        <v>-7.1402245665763017E-2</v>
      </c>
      <c r="H58" s="183">
        <v>137839</v>
      </c>
      <c r="I58" s="156">
        <f>(F58-H58)/H58</f>
        <v>0</v>
      </c>
    </row>
    <row r="59" spans="1:9" ht="16.5">
      <c r="A59" s="109"/>
      <c r="B59" s="186" t="s">
        <v>56</v>
      </c>
      <c r="C59" s="151" t="s">
        <v>123</v>
      </c>
      <c r="D59" s="147" t="s">
        <v>120</v>
      </c>
      <c r="E59" s="172">
        <v>1100210.5</v>
      </c>
      <c r="F59" s="183">
        <v>978328</v>
      </c>
      <c r="G59" s="156">
        <f>(F59-E59)/E59</f>
        <v>-0.11078107325825376</v>
      </c>
      <c r="H59" s="183">
        <v>978328</v>
      </c>
      <c r="I59" s="156">
        <f>(F59-H59)/H59</f>
        <v>0</v>
      </c>
    </row>
    <row r="60" spans="1:9" ht="16.5">
      <c r="A60" s="109"/>
      <c r="B60" s="186" t="s">
        <v>54</v>
      </c>
      <c r="C60" s="151" t="s">
        <v>121</v>
      </c>
      <c r="D60" s="147" t="s">
        <v>120</v>
      </c>
      <c r="E60" s="172">
        <v>229415.28571428574</v>
      </c>
      <c r="F60" s="183">
        <v>203394.75</v>
      </c>
      <c r="G60" s="156">
        <f>(F60-E60)/E60</f>
        <v>-0.11342110719985662</v>
      </c>
      <c r="H60" s="183">
        <v>203058.375</v>
      </c>
      <c r="I60" s="156">
        <f>(F60-H60)/H60</f>
        <v>1.6565433462175593E-3</v>
      </c>
    </row>
    <row r="61" spans="1:9" s="125" customFormat="1" ht="16.5">
      <c r="A61" s="137"/>
      <c r="B61" s="186" t="s">
        <v>42</v>
      </c>
      <c r="C61" s="151" t="s">
        <v>198</v>
      </c>
      <c r="D61" s="147" t="s">
        <v>114</v>
      </c>
      <c r="E61" s="172">
        <v>99151.195688225533</v>
      </c>
      <c r="F61" s="188">
        <v>102370.125</v>
      </c>
      <c r="G61" s="156">
        <f>(F61-E61)/E61</f>
        <v>3.2464856217127032E-2</v>
      </c>
      <c r="H61" s="188">
        <v>102030.25</v>
      </c>
      <c r="I61" s="156">
        <f>(F61-H61)/H61</f>
        <v>3.3311199374695248E-3</v>
      </c>
    </row>
    <row r="62" spans="1:9" s="125" customFormat="1" ht="17.25" thickBot="1">
      <c r="A62" s="137"/>
      <c r="B62" s="187" t="s">
        <v>38</v>
      </c>
      <c r="C62" s="152" t="s">
        <v>115</v>
      </c>
      <c r="D62" s="148" t="s">
        <v>114</v>
      </c>
      <c r="E62" s="175">
        <v>164997.75497512438</v>
      </c>
      <c r="F62" s="184">
        <v>144716</v>
      </c>
      <c r="G62" s="161">
        <f>(F62-E62)/E62</f>
        <v>-0.12292139961651069</v>
      </c>
      <c r="H62" s="184">
        <v>143964.66666666666</v>
      </c>
      <c r="I62" s="161">
        <f>(F62-H62)/H62</f>
        <v>5.2188731494302518E-3</v>
      </c>
    </row>
    <row r="63" spans="1:9" s="125" customFormat="1" ht="16.5">
      <c r="A63" s="137"/>
      <c r="B63" s="94" t="s">
        <v>39</v>
      </c>
      <c r="C63" s="150" t="s">
        <v>116</v>
      </c>
      <c r="D63" s="147" t="s">
        <v>114</v>
      </c>
      <c r="E63" s="169">
        <v>169574.45</v>
      </c>
      <c r="F63" s="182">
        <v>194200.5</v>
      </c>
      <c r="G63" s="156">
        <f>(F63-E63)/E63</f>
        <v>0.14522264409526309</v>
      </c>
      <c r="H63" s="182">
        <v>192866.5</v>
      </c>
      <c r="I63" s="156">
        <f>(F63-H63)/H63</f>
        <v>6.9167014489296998E-3</v>
      </c>
    </row>
    <row r="64" spans="1:9" s="125" customFormat="1" ht="16.5">
      <c r="A64" s="137"/>
      <c r="B64" s="186" t="s">
        <v>41</v>
      </c>
      <c r="C64" s="151" t="s">
        <v>118</v>
      </c>
      <c r="D64" s="149" t="s">
        <v>114</v>
      </c>
      <c r="E64" s="172">
        <v>198136.54166666669</v>
      </c>
      <c r="F64" s="183">
        <v>204067.5</v>
      </c>
      <c r="G64" s="156">
        <f>(F64-E64)/E64</f>
        <v>2.9933692611387206E-2</v>
      </c>
      <c r="H64" s="183">
        <v>198954.6</v>
      </c>
      <c r="I64" s="156">
        <f>(F64-H64)/H64</f>
        <v>2.5698827772768228E-2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110614.46019900497</v>
      </c>
      <c r="F65" s="175">
        <v>96128.5</v>
      </c>
      <c r="G65" s="161">
        <f>(F65-E65)/E65</f>
        <v>-0.13095900999691609</v>
      </c>
      <c r="H65" s="175">
        <v>92781.571428571435</v>
      </c>
      <c r="I65" s="161">
        <f>(F65-H65)/H65</f>
        <v>3.6073204192334923E-2</v>
      </c>
    </row>
    <row r="66" spans="1:9" ht="15.75" customHeight="1" thickBot="1">
      <c r="A66" s="214" t="s">
        <v>192</v>
      </c>
      <c r="B66" s="226"/>
      <c r="C66" s="226"/>
      <c r="D66" s="227"/>
      <c r="E66" s="99">
        <f>SUM(E57:E65)</f>
        <v>2443982.2656242596</v>
      </c>
      <c r="F66" s="99">
        <f>SUM(F57:F65)</f>
        <v>2253450.875</v>
      </c>
      <c r="G66" s="101">
        <f t="shared" ref="G66" si="8">(F66-E66)/E66</f>
        <v>-7.7959399830420897E-2</v>
      </c>
      <c r="H66" s="99">
        <f>SUM(H57:H65)</f>
        <v>2244920.463095238</v>
      </c>
      <c r="I66" s="140">
        <f t="shared" ref="I66" si="9">(F66-H66)/H66</f>
        <v>3.7998726658674238E-3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60</v>
      </c>
      <c r="C68" s="151" t="s">
        <v>129</v>
      </c>
      <c r="D68" s="155" t="s">
        <v>206</v>
      </c>
      <c r="E68" s="169">
        <v>2402265.0625</v>
      </c>
      <c r="F68" s="177">
        <v>2902991</v>
      </c>
      <c r="G68" s="156">
        <f>(F68-E68)/E68</f>
        <v>0.20843908747476111</v>
      </c>
      <c r="H68" s="177">
        <v>2902991</v>
      </c>
      <c r="I68" s="156">
        <f>(F68-H68)/H68</f>
        <v>0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902217.28606965172</v>
      </c>
      <c r="F69" s="171">
        <v>903839.625</v>
      </c>
      <c r="G69" s="156">
        <f>(F69-E69)/E69</f>
        <v>1.7981687509177674E-3</v>
      </c>
      <c r="H69" s="171">
        <v>903839.625</v>
      </c>
      <c r="I69" s="156">
        <f>(F69-H69)/H69</f>
        <v>0</v>
      </c>
    </row>
    <row r="70" spans="1:9" ht="16.5">
      <c r="A70" s="37"/>
      <c r="B70" s="164" t="s">
        <v>62</v>
      </c>
      <c r="C70" s="151" t="s">
        <v>131</v>
      </c>
      <c r="D70" s="149" t="s">
        <v>125</v>
      </c>
      <c r="E70" s="172">
        <v>625638.82898009953</v>
      </c>
      <c r="F70" s="171">
        <v>597551.5</v>
      </c>
      <c r="G70" s="156">
        <f>(F70-E70)/E70</f>
        <v>-4.4893839191353861E-2</v>
      </c>
      <c r="H70" s="171">
        <v>597551.5</v>
      </c>
      <c r="I70" s="156">
        <f>(F70-H70)/H70</f>
        <v>0</v>
      </c>
    </row>
    <row r="71" spans="1:9" ht="16.5">
      <c r="A71" s="37"/>
      <c r="B71" s="164" t="s">
        <v>63</v>
      </c>
      <c r="C71" s="151" t="s">
        <v>132</v>
      </c>
      <c r="D71" s="149" t="s">
        <v>126</v>
      </c>
      <c r="E71" s="172">
        <v>306133.42857142858</v>
      </c>
      <c r="F71" s="171">
        <v>285918.75</v>
      </c>
      <c r="G71" s="156">
        <f>(F71-E71)/E71</f>
        <v>-6.6032248310027311E-2</v>
      </c>
      <c r="H71" s="171">
        <v>285918.75</v>
      </c>
      <c r="I71" s="156">
        <f>(F71-H71)/H71</f>
        <v>0</v>
      </c>
    </row>
    <row r="72" spans="1:9" ht="16.5">
      <c r="A72" s="37"/>
      <c r="B72" s="164" t="s">
        <v>64</v>
      </c>
      <c r="C72" s="151" t="s">
        <v>133</v>
      </c>
      <c r="D72" s="149" t="s">
        <v>127</v>
      </c>
      <c r="E72" s="172">
        <v>217731.35714285716</v>
      </c>
      <c r="F72" s="171">
        <v>222231.75</v>
      </c>
      <c r="G72" s="156">
        <f>(F72-E72)/E72</f>
        <v>2.0669475064127113E-2</v>
      </c>
      <c r="H72" s="171">
        <v>221334.5</v>
      </c>
      <c r="I72" s="156">
        <f>(F72-H72)/H72</f>
        <v>4.0538189934239801E-3</v>
      </c>
    </row>
    <row r="73" spans="1:9" ht="16.5" customHeight="1" thickBot="1">
      <c r="A73" s="37"/>
      <c r="B73" s="164" t="s">
        <v>59</v>
      </c>
      <c r="C73" s="151" t="s">
        <v>128</v>
      </c>
      <c r="D73" s="148" t="s">
        <v>124</v>
      </c>
      <c r="E73" s="175">
        <v>468664.55939054728</v>
      </c>
      <c r="F73" s="180">
        <v>392886</v>
      </c>
      <c r="G73" s="162">
        <f>(F73-E73)/E73</f>
        <v>-0.16169039854238162</v>
      </c>
      <c r="H73" s="180">
        <v>390193.33333333331</v>
      </c>
      <c r="I73" s="162">
        <f>(F73-H73)/H73</f>
        <v>6.9008525688120919E-3</v>
      </c>
    </row>
    <row r="74" spans="1:9" ht="15.75" customHeight="1" thickBot="1">
      <c r="A74" s="214" t="s">
        <v>205</v>
      </c>
      <c r="B74" s="215"/>
      <c r="C74" s="215"/>
      <c r="D74" s="216"/>
      <c r="E74" s="83">
        <f>SUM(E68:E73)</f>
        <v>4922650.5226545846</v>
      </c>
      <c r="F74" s="83">
        <f>SUM(F68:F73)</f>
        <v>5305418.625</v>
      </c>
      <c r="G74" s="103">
        <f t="shared" ref="G74" si="10">(F74-E74)/E74</f>
        <v>7.7756505480914007E-2</v>
      </c>
      <c r="H74" s="83">
        <f>SUM(H68:H73)</f>
        <v>5301828.708333333</v>
      </c>
      <c r="I74" s="104">
        <f t="shared" ref="I74" si="11">(F74-H74)/H74</f>
        <v>6.7710913802711151E-4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68</v>
      </c>
      <c r="C76" s="153" t="s">
        <v>138</v>
      </c>
      <c r="D76" s="155" t="s">
        <v>134</v>
      </c>
      <c r="E76" s="169">
        <v>278686.17099769012</v>
      </c>
      <c r="F76" s="169">
        <v>301952.625</v>
      </c>
      <c r="G76" s="156">
        <f>(F76-E76)/E76</f>
        <v>8.3486216481487074E-2</v>
      </c>
      <c r="H76" s="169">
        <v>301952.625</v>
      </c>
      <c r="I76" s="156">
        <f>(F76-H76)/H76</f>
        <v>0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88703.888957987831</v>
      </c>
      <c r="F77" s="172">
        <v>80211</v>
      </c>
      <c r="G77" s="156">
        <f>(F77-E77)/E77</f>
        <v>-9.5744268461670889E-2</v>
      </c>
      <c r="H77" s="172">
        <v>80211</v>
      </c>
      <c r="I77" s="156">
        <f>(F77-H77)/H77</f>
        <v>0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149088.27487562189</v>
      </c>
      <c r="F78" s="172">
        <v>130418.8</v>
      </c>
      <c r="G78" s="156">
        <f>(F78-E78)/E78</f>
        <v>-0.12522430010808733</v>
      </c>
      <c r="H78" s="172">
        <v>130418.8</v>
      </c>
      <c r="I78" s="156">
        <f>(F78-H78)/H78</f>
        <v>0</v>
      </c>
    </row>
    <row r="79" spans="1:9" ht="16.5">
      <c r="A79" s="37"/>
      <c r="B79" s="164" t="s">
        <v>71</v>
      </c>
      <c r="C79" s="151" t="s">
        <v>200</v>
      </c>
      <c r="D79" s="149" t="s">
        <v>134</v>
      </c>
      <c r="E79" s="172">
        <v>124313.45287451631</v>
      </c>
      <c r="F79" s="172">
        <v>122392.88888888889</v>
      </c>
      <c r="G79" s="156">
        <f>(F79-E79)/E79</f>
        <v>-1.5449365625505265E-2</v>
      </c>
      <c r="H79" s="172">
        <v>121994.22222222222</v>
      </c>
      <c r="I79" s="156">
        <f>(F79-H79)/H79</f>
        <v>3.2679143274545277E-3</v>
      </c>
    </row>
    <row r="80" spans="1:9" ht="16.5" customHeight="1" thickBot="1">
      <c r="A80" s="38"/>
      <c r="B80" s="164" t="s">
        <v>67</v>
      </c>
      <c r="C80" s="151" t="s">
        <v>139</v>
      </c>
      <c r="D80" s="148" t="s">
        <v>135</v>
      </c>
      <c r="E80" s="175">
        <v>220356.82498223169</v>
      </c>
      <c r="F80" s="175">
        <v>199581.16666666666</v>
      </c>
      <c r="G80" s="156">
        <f>(F80-E80)/E80</f>
        <v>-9.4281891732830414E-2</v>
      </c>
      <c r="H80" s="175">
        <v>197979.57142857142</v>
      </c>
      <c r="I80" s="156">
        <f>(F80-H80)/H80</f>
        <v>8.0896994903995566E-3</v>
      </c>
    </row>
    <row r="81" spans="1:11" ht="15.75" customHeight="1" thickBot="1">
      <c r="A81" s="214" t="s">
        <v>193</v>
      </c>
      <c r="B81" s="215"/>
      <c r="C81" s="215"/>
      <c r="D81" s="216"/>
      <c r="E81" s="83">
        <f>SUM(E76:E80)</f>
        <v>861148.61268804781</v>
      </c>
      <c r="F81" s="83">
        <f>SUM(F76:F80)</f>
        <v>834556.48055555555</v>
      </c>
      <c r="G81" s="103">
        <f t="shared" ref="G81" si="12">(F81-E81)/E81</f>
        <v>-3.0879840878435341E-2</v>
      </c>
      <c r="H81" s="83">
        <f>SUM(H76:H80)</f>
        <v>832556.21865079366</v>
      </c>
      <c r="I81" s="104">
        <f t="shared" ref="I81" si="13">(F81-H81)/H81</f>
        <v>2.40255475840831E-3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76</v>
      </c>
      <c r="C83" s="151" t="s">
        <v>143</v>
      </c>
      <c r="D83" s="155" t="s">
        <v>161</v>
      </c>
      <c r="E83" s="169">
        <v>98920.191666666666</v>
      </c>
      <c r="F83" s="239">
        <v>102514.28571428571</v>
      </c>
      <c r="G83" s="157">
        <f>(F83-E83)/E83</f>
        <v>3.6333270155097699E-2</v>
      </c>
      <c r="H83" s="239">
        <v>106486.71428571429</v>
      </c>
      <c r="I83" s="157">
        <f>(F83-H83)/H83</f>
        <v>-3.7304452466907417E-2</v>
      </c>
    </row>
    <row r="84" spans="1:11" ht="16.5">
      <c r="A84" s="37"/>
      <c r="B84" s="164" t="s">
        <v>77</v>
      </c>
      <c r="C84" s="151" t="s">
        <v>146</v>
      </c>
      <c r="D84" s="147" t="s">
        <v>162</v>
      </c>
      <c r="E84" s="172">
        <v>98174.642412935325</v>
      </c>
      <c r="F84" s="172">
        <v>92687.222222222219</v>
      </c>
      <c r="G84" s="156">
        <f>(F84-E84)/E84</f>
        <v>-5.5894475964906529E-2</v>
      </c>
      <c r="H84" s="172">
        <v>94182.222222222219</v>
      </c>
      <c r="I84" s="156">
        <f>(F84-H84)/H84</f>
        <v>-1.5873484026237554E-2</v>
      </c>
    </row>
    <row r="85" spans="1:11" ht="16.5">
      <c r="A85" s="37"/>
      <c r="B85" s="164" t="s">
        <v>74</v>
      </c>
      <c r="C85" s="151" t="s">
        <v>144</v>
      </c>
      <c r="D85" s="149" t="s">
        <v>142</v>
      </c>
      <c r="E85" s="172">
        <v>75103.559523809527</v>
      </c>
      <c r="F85" s="172">
        <v>71631.857142857145</v>
      </c>
      <c r="G85" s="156">
        <f>(F85-E85)/E85</f>
        <v>-4.6225537151162233E-2</v>
      </c>
      <c r="H85" s="172">
        <v>71631.857142857145</v>
      </c>
      <c r="I85" s="156">
        <f>(F85-H85)/H85</f>
        <v>0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43559.1</v>
      </c>
      <c r="F86" s="172">
        <v>50082.5</v>
      </c>
      <c r="G86" s="156">
        <f>(F86-E86)/E86</f>
        <v>0.14975975169367597</v>
      </c>
      <c r="H86" s="172">
        <v>50082.5</v>
      </c>
      <c r="I86" s="156">
        <f>(F86-H86)/H86</f>
        <v>0</v>
      </c>
    </row>
    <row r="87" spans="1:11" ht="16.5">
      <c r="A87" s="37"/>
      <c r="B87" s="164" t="s">
        <v>78</v>
      </c>
      <c r="C87" s="151" t="s">
        <v>149</v>
      </c>
      <c r="D87" s="160" t="s">
        <v>147</v>
      </c>
      <c r="E87" s="181">
        <v>142434.16875000001</v>
      </c>
      <c r="F87" s="181">
        <v>132556.44444444444</v>
      </c>
      <c r="G87" s="156">
        <f>(F87-E87)/E87</f>
        <v>-6.9349401146103662E-2</v>
      </c>
      <c r="H87" s="181">
        <v>132556.44444444444</v>
      </c>
      <c r="I87" s="156">
        <f>(F87-H87)/H87</f>
        <v>0</v>
      </c>
    </row>
    <row r="88" spans="1:11" ht="16.5">
      <c r="A88" s="37"/>
      <c r="B88" s="164" t="s">
        <v>79</v>
      </c>
      <c r="C88" s="151" t="s">
        <v>155</v>
      </c>
      <c r="D88" s="160" t="s">
        <v>156</v>
      </c>
      <c r="E88" s="181">
        <v>762708.66666666663</v>
      </c>
      <c r="F88" s="181">
        <v>578565</v>
      </c>
      <c r="G88" s="156">
        <f>(F88-E88)/E88</f>
        <v>-0.24143381964105121</v>
      </c>
      <c r="H88" s="181">
        <v>578565</v>
      </c>
      <c r="I88" s="156">
        <f>(F88-H88)/H88</f>
        <v>0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171407.53897180763</v>
      </c>
      <c r="F89" s="175">
        <v>179400</v>
      </c>
      <c r="G89" s="158">
        <f>(F89-E89)/E89</f>
        <v>4.6628410139573452E-2</v>
      </c>
      <c r="H89" s="175">
        <v>178503</v>
      </c>
      <c r="I89" s="158">
        <f>(F89-H89)/H89</f>
        <v>5.0251256281407036E-3</v>
      </c>
    </row>
    <row r="90" spans="1:11" ht="15.75" customHeight="1" thickBot="1">
      <c r="A90" s="214" t="s">
        <v>194</v>
      </c>
      <c r="B90" s="215"/>
      <c r="C90" s="215"/>
      <c r="D90" s="216"/>
      <c r="E90" s="83">
        <f>SUM(E83:E89)</f>
        <v>1392307.8679918856</v>
      </c>
      <c r="F90" s="83">
        <f>SUM(F83:F89)</f>
        <v>1207437.3095238095</v>
      </c>
      <c r="G90" s="111">
        <f t="shared" ref="G90:G91" si="14">(F90-E90)/E90</f>
        <v>-0.13277994236627672</v>
      </c>
      <c r="H90" s="83">
        <f>SUM(H83:H89)</f>
        <v>1212007.7380952381</v>
      </c>
      <c r="I90" s="104">
        <f t="shared" ref="I90:I91" si="15">(F90-H90)/H90</f>
        <v>-3.7709565935704439E-3</v>
      </c>
    </row>
    <row r="91" spans="1:11" ht="15.75" customHeight="1" thickBot="1">
      <c r="A91" s="214" t="s">
        <v>195</v>
      </c>
      <c r="B91" s="215"/>
      <c r="C91" s="215"/>
      <c r="D91" s="216"/>
      <c r="E91" s="99">
        <f>SUM(E90+E81+E74+E66+E55+E47+E39+E32)</f>
        <v>20299553.311957769</v>
      </c>
      <c r="F91" s="99">
        <f>SUM(F32,F39,F47,F55,F66,F74,F81,F90)</f>
        <v>21221438.209126983</v>
      </c>
      <c r="G91" s="101">
        <f t="shared" si="14"/>
        <v>4.5414048427664812E-2</v>
      </c>
      <c r="H91" s="99">
        <f>SUM(H32,H39,H47,H55,H66,H74,H81,H90)</f>
        <v>21115919.644444443</v>
      </c>
      <c r="I91" s="112">
        <f t="shared" si="15"/>
        <v>4.9971095959489165E-3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3" zoomScaleNormal="100" workbookViewId="0">
      <selection activeCell="I30" sqref="I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08" t="s">
        <v>3</v>
      </c>
      <c r="B13" s="208"/>
      <c r="C13" s="210" t="s">
        <v>0</v>
      </c>
      <c r="D13" s="204" t="s">
        <v>211</v>
      </c>
      <c r="E13" s="204" t="s">
        <v>212</v>
      </c>
      <c r="F13" s="204" t="s">
        <v>213</v>
      </c>
      <c r="G13" s="204" t="s">
        <v>214</v>
      </c>
      <c r="H13" s="204" t="s">
        <v>215</v>
      </c>
      <c r="I13" s="204" t="s">
        <v>216</v>
      </c>
    </row>
    <row r="14" spans="1:12" ht="24.75" customHeight="1" thickBot="1">
      <c r="A14" s="209"/>
      <c r="B14" s="209"/>
      <c r="C14" s="211"/>
      <c r="D14" s="224"/>
      <c r="E14" s="224"/>
      <c r="F14" s="224"/>
      <c r="G14" s="205"/>
      <c r="H14" s="224"/>
      <c r="I14" s="22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8"/>
    </row>
    <row r="16" spans="1:12" ht="18">
      <c r="A16" s="87"/>
      <c r="B16" s="193" t="s">
        <v>4</v>
      </c>
      <c r="C16" s="150" t="s">
        <v>163</v>
      </c>
      <c r="D16" s="229">
        <v>70000</v>
      </c>
      <c r="E16" s="229">
        <v>75000</v>
      </c>
      <c r="F16" s="229">
        <v>75000</v>
      </c>
      <c r="G16" s="143">
        <v>60000</v>
      </c>
      <c r="H16" s="143">
        <v>68333</v>
      </c>
      <c r="I16" s="143">
        <f>AVERAGE(D16:H16)</f>
        <v>69666.600000000006</v>
      </c>
      <c r="K16" s="228"/>
      <c r="L16" s="230"/>
    </row>
    <row r="17" spans="1:16" ht="18">
      <c r="A17" s="88"/>
      <c r="B17" s="194" t="s">
        <v>5</v>
      </c>
      <c r="C17" s="151" t="s">
        <v>164</v>
      </c>
      <c r="D17" s="189">
        <v>125000</v>
      </c>
      <c r="E17" s="189">
        <v>80000</v>
      </c>
      <c r="F17" s="189">
        <v>97500</v>
      </c>
      <c r="G17" s="231">
        <v>60000</v>
      </c>
      <c r="H17" s="231">
        <v>60000</v>
      </c>
      <c r="I17" s="143">
        <f t="shared" ref="I17:I40" si="0">AVERAGE(D17:H17)</f>
        <v>84500</v>
      </c>
      <c r="K17" s="228"/>
      <c r="L17" s="230"/>
    </row>
    <row r="18" spans="1:16" ht="18">
      <c r="A18" s="88"/>
      <c r="B18" s="194" t="s">
        <v>6</v>
      </c>
      <c r="C18" s="151" t="s">
        <v>165</v>
      </c>
      <c r="D18" s="189">
        <v>125000</v>
      </c>
      <c r="E18" s="189">
        <v>100000</v>
      </c>
      <c r="F18" s="189">
        <v>102500</v>
      </c>
      <c r="G18" s="231">
        <v>100000</v>
      </c>
      <c r="H18" s="231">
        <v>125000</v>
      </c>
      <c r="I18" s="143">
        <f t="shared" si="0"/>
        <v>110500</v>
      </c>
      <c r="K18" s="228"/>
      <c r="L18" s="230"/>
    </row>
    <row r="19" spans="1:16" ht="18">
      <c r="A19" s="88"/>
      <c r="B19" s="194" t="s">
        <v>7</v>
      </c>
      <c r="C19" s="151" t="s">
        <v>166</v>
      </c>
      <c r="D19" s="189">
        <v>35000</v>
      </c>
      <c r="E19" s="189">
        <v>35000</v>
      </c>
      <c r="F19" s="189">
        <v>40000</v>
      </c>
      <c r="G19" s="231">
        <v>27500</v>
      </c>
      <c r="H19" s="231">
        <v>33333</v>
      </c>
      <c r="I19" s="143">
        <f t="shared" si="0"/>
        <v>34166.6</v>
      </c>
      <c r="K19" s="228"/>
      <c r="L19" s="230"/>
      <c r="P19" s="200"/>
    </row>
    <row r="20" spans="1:16" ht="18">
      <c r="A20" s="88"/>
      <c r="B20" s="194" t="s">
        <v>8</v>
      </c>
      <c r="C20" s="151" t="s">
        <v>167</v>
      </c>
      <c r="D20" s="189">
        <v>350000</v>
      </c>
      <c r="E20" s="189">
        <v>200000</v>
      </c>
      <c r="F20" s="189">
        <v>375000</v>
      </c>
      <c r="G20" s="231">
        <v>275000</v>
      </c>
      <c r="H20" s="231">
        <v>300000</v>
      </c>
      <c r="I20" s="143">
        <f t="shared" si="0"/>
        <v>300000</v>
      </c>
      <c r="K20" s="228"/>
      <c r="L20" s="230"/>
    </row>
    <row r="21" spans="1:16" ht="18.75" customHeight="1">
      <c r="A21" s="88"/>
      <c r="B21" s="194" t="s">
        <v>9</v>
      </c>
      <c r="C21" s="151" t="s">
        <v>168</v>
      </c>
      <c r="D21" s="189">
        <v>65000</v>
      </c>
      <c r="E21" s="189">
        <v>65000</v>
      </c>
      <c r="F21" s="189">
        <v>95000</v>
      </c>
      <c r="G21" s="231">
        <v>42500</v>
      </c>
      <c r="H21" s="231">
        <v>51666</v>
      </c>
      <c r="I21" s="143">
        <f t="shared" si="0"/>
        <v>63833.2</v>
      </c>
      <c r="K21" s="228"/>
      <c r="L21" s="230"/>
    </row>
    <row r="22" spans="1:16" ht="18">
      <c r="A22" s="88"/>
      <c r="B22" s="194" t="s">
        <v>10</v>
      </c>
      <c r="C22" s="151" t="s">
        <v>169</v>
      </c>
      <c r="D22" s="189">
        <v>65000</v>
      </c>
      <c r="E22" s="189">
        <v>60000</v>
      </c>
      <c r="F22" s="189">
        <v>47500</v>
      </c>
      <c r="G22" s="231">
        <v>60000</v>
      </c>
      <c r="H22" s="231">
        <v>46666</v>
      </c>
      <c r="I22" s="143">
        <f t="shared" si="0"/>
        <v>55833.2</v>
      </c>
      <c r="K22" s="228"/>
      <c r="L22" s="230"/>
    </row>
    <row r="23" spans="1:16" ht="18">
      <c r="A23" s="88"/>
      <c r="B23" s="194" t="s">
        <v>11</v>
      </c>
      <c r="C23" s="151" t="s">
        <v>170</v>
      </c>
      <c r="D23" s="189">
        <v>25000</v>
      </c>
      <c r="E23" s="189">
        <v>25000</v>
      </c>
      <c r="F23" s="189">
        <v>25000</v>
      </c>
      <c r="G23" s="231">
        <v>17500</v>
      </c>
      <c r="H23" s="231">
        <v>23333</v>
      </c>
      <c r="I23" s="143">
        <f t="shared" si="0"/>
        <v>23166.6</v>
      </c>
      <c r="K23" s="228"/>
      <c r="L23" s="230"/>
    </row>
    <row r="24" spans="1:16" ht="18">
      <c r="A24" s="88"/>
      <c r="B24" s="194" t="s">
        <v>12</v>
      </c>
      <c r="C24" s="151" t="s">
        <v>171</v>
      </c>
      <c r="D24" s="189">
        <v>30000</v>
      </c>
      <c r="E24" s="189">
        <v>25000</v>
      </c>
      <c r="F24" s="189">
        <v>27500</v>
      </c>
      <c r="G24" s="231">
        <v>30000</v>
      </c>
      <c r="H24" s="231">
        <v>36666</v>
      </c>
      <c r="I24" s="143">
        <f t="shared" si="0"/>
        <v>29833.200000000001</v>
      </c>
      <c r="K24" s="228"/>
      <c r="L24" s="230"/>
    </row>
    <row r="25" spans="1:16" ht="18">
      <c r="A25" s="88"/>
      <c r="B25" s="194" t="s">
        <v>13</v>
      </c>
      <c r="C25" s="151" t="s">
        <v>172</v>
      </c>
      <c r="D25" s="189">
        <v>30000</v>
      </c>
      <c r="E25" s="189">
        <v>25000</v>
      </c>
      <c r="F25" s="189">
        <v>32500</v>
      </c>
      <c r="G25" s="231">
        <v>35000</v>
      </c>
      <c r="H25" s="231">
        <v>36666</v>
      </c>
      <c r="I25" s="143">
        <f t="shared" si="0"/>
        <v>31833.200000000001</v>
      </c>
      <c r="K25" s="228"/>
      <c r="L25" s="230"/>
    </row>
    <row r="26" spans="1:16" ht="18">
      <c r="A26" s="88"/>
      <c r="B26" s="194" t="s">
        <v>14</v>
      </c>
      <c r="C26" s="151" t="s">
        <v>173</v>
      </c>
      <c r="D26" s="189">
        <v>25000</v>
      </c>
      <c r="E26" s="189">
        <v>35000</v>
      </c>
      <c r="F26" s="189">
        <v>25000</v>
      </c>
      <c r="G26" s="231">
        <v>25000</v>
      </c>
      <c r="H26" s="231">
        <v>23333</v>
      </c>
      <c r="I26" s="143">
        <f t="shared" si="0"/>
        <v>26666.6</v>
      </c>
      <c r="K26" s="228"/>
      <c r="L26" s="230"/>
    </row>
    <row r="27" spans="1:16" ht="18">
      <c r="A27" s="88"/>
      <c r="B27" s="194" t="s">
        <v>15</v>
      </c>
      <c r="C27" s="151" t="s">
        <v>174</v>
      </c>
      <c r="D27" s="189">
        <v>80000</v>
      </c>
      <c r="E27" s="189">
        <v>85000</v>
      </c>
      <c r="F27" s="189">
        <v>72500</v>
      </c>
      <c r="G27" s="231">
        <v>60000</v>
      </c>
      <c r="H27" s="231">
        <v>68333</v>
      </c>
      <c r="I27" s="143">
        <f t="shared" si="0"/>
        <v>73166.600000000006</v>
      </c>
      <c r="K27" s="228"/>
      <c r="L27" s="230"/>
    </row>
    <row r="28" spans="1:16" ht="18">
      <c r="A28" s="88"/>
      <c r="B28" s="194" t="s">
        <v>16</v>
      </c>
      <c r="C28" s="151" t="s">
        <v>175</v>
      </c>
      <c r="D28" s="189">
        <v>30000</v>
      </c>
      <c r="E28" s="189">
        <v>30000</v>
      </c>
      <c r="F28" s="189">
        <v>30000</v>
      </c>
      <c r="G28" s="231">
        <v>27500</v>
      </c>
      <c r="H28" s="231">
        <v>36666</v>
      </c>
      <c r="I28" s="143">
        <f t="shared" si="0"/>
        <v>30833.200000000001</v>
      </c>
      <c r="K28" s="228"/>
      <c r="L28" s="230"/>
    </row>
    <row r="29" spans="1:16" ht="18">
      <c r="A29" s="88"/>
      <c r="B29" s="194" t="s">
        <v>17</v>
      </c>
      <c r="C29" s="151" t="s">
        <v>176</v>
      </c>
      <c r="D29" s="189">
        <v>100000</v>
      </c>
      <c r="E29" s="189">
        <v>100000</v>
      </c>
      <c r="F29" s="189">
        <v>97500</v>
      </c>
      <c r="G29" s="231">
        <v>90000</v>
      </c>
      <c r="H29" s="231">
        <v>91666</v>
      </c>
      <c r="I29" s="143">
        <f t="shared" si="0"/>
        <v>95833.2</v>
      </c>
      <c r="K29" s="228"/>
      <c r="L29" s="230"/>
    </row>
    <row r="30" spans="1:16" ht="18">
      <c r="A30" s="88"/>
      <c r="B30" s="194" t="s">
        <v>18</v>
      </c>
      <c r="C30" s="151" t="s">
        <v>177</v>
      </c>
      <c r="D30" s="189">
        <v>120000</v>
      </c>
      <c r="E30" s="189">
        <v>120000</v>
      </c>
      <c r="F30" s="189">
        <v>125000</v>
      </c>
      <c r="G30" s="231">
        <v>55000</v>
      </c>
      <c r="H30" s="231">
        <v>50000</v>
      </c>
      <c r="I30" s="143">
        <f t="shared" si="0"/>
        <v>94000</v>
      </c>
      <c r="K30" s="228"/>
      <c r="L30" s="230"/>
    </row>
    <row r="31" spans="1:16" ht="16.5" customHeight="1" thickBot="1">
      <c r="A31" s="89"/>
      <c r="B31" s="195" t="s">
        <v>19</v>
      </c>
      <c r="C31" s="152" t="s">
        <v>178</v>
      </c>
      <c r="D31" s="190">
        <v>48000</v>
      </c>
      <c r="E31" s="190">
        <v>45000</v>
      </c>
      <c r="F31" s="190">
        <v>47500</v>
      </c>
      <c r="G31" s="145">
        <v>45000</v>
      </c>
      <c r="H31" s="145">
        <v>50000</v>
      </c>
      <c r="I31" s="143">
        <f t="shared" si="0"/>
        <v>47100</v>
      </c>
      <c r="K31" s="228"/>
      <c r="L31" s="23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32"/>
      <c r="L32" s="233"/>
    </row>
    <row r="33" spans="1:12" ht="18">
      <c r="A33" s="87"/>
      <c r="B33" s="193" t="s">
        <v>26</v>
      </c>
      <c r="C33" s="153" t="s">
        <v>179</v>
      </c>
      <c r="D33" s="229">
        <v>79000</v>
      </c>
      <c r="E33" s="229">
        <v>100000</v>
      </c>
      <c r="F33" s="229">
        <v>100000</v>
      </c>
      <c r="G33" s="143">
        <v>112500</v>
      </c>
      <c r="H33" s="143">
        <v>125000</v>
      </c>
      <c r="I33" s="143">
        <f t="shared" si="0"/>
        <v>103300</v>
      </c>
      <c r="K33" s="234"/>
      <c r="L33" s="230"/>
    </row>
    <row r="34" spans="1:12" ht="18">
      <c r="A34" s="88"/>
      <c r="B34" s="194" t="s">
        <v>27</v>
      </c>
      <c r="C34" s="151" t="s">
        <v>180</v>
      </c>
      <c r="D34" s="189">
        <v>79000</v>
      </c>
      <c r="E34" s="189">
        <v>100000</v>
      </c>
      <c r="F34" s="189">
        <v>100000</v>
      </c>
      <c r="G34" s="231">
        <v>112500</v>
      </c>
      <c r="H34" s="231">
        <v>115000</v>
      </c>
      <c r="I34" s="143">
        <f t="shared" si="0"/>
        <v>101300</v>
      </c>
      <c r="K34" s="234"/>
      <c r="L34" s="230"/>
    </row>
    <row r="35" spans="1:12" ht="18">
      <c r="A35" s="88"/>
      <c r="B35" s="193" t="s">
        <v>28</v>
      </c>
      <c r="C35" s="151" t="s">
        <v>181</v>
      </c>
      <c r="D35" s="189">
        <v>40000</v>
      </c>
      <c r="E35" s="189">
        <v>40000</v>
      </c>
      <c r="F35" s="189">
        <v>45000</v>
      </c>
      <c r="G35" s="231">
        <v>45000</v>
      </c>
      <c r="H35" s="231">
        <v>46666</v>
      </c>
      <c r="I35" s="143">
        <f t="shared" si="0"/>
        <v>43333.2</v>
      </c>
      <c r="K35" s="234"/>
      <c r="L35" s="230"/>
    </row>
    <row r="36" spans="1:12" ht="18">
      <c r="A36" s="88"/>
      <c r="B36" s="194" t="s">
        <v>29</v>
      </c>
      <c r="C36" s="151" t="s">
        <v>182</v>
      </c>
      <c r="D36" s="189">
        <v>40000</v>
      </c>
      <c r="E36" s="189">
        <v>50000</v>
      </c>
      <c r="F36" s="189">
        <v>65000</v>
      </c>
      <c r="G36" s="231">
        <v>87500</v>
      </c>
      <c r="H36" s="231">
        <v>66666</v>
      </c>
      <c r="I36" s="143">
        <f t="shared" si="0"/>
        <v>61833.2</v>
      </c>
      <c r="K36" s="234"/>
      <c r="L36" s="230"/>
    </row>
    <row r="37" spans="1:12" ht="16.5" customHeight="1" thickBot="1">
      <c r="A37" s="89"/>
      <c r="B37" s="193" t="s">
        <v>30</v>
      </c>
      <c r="C37" s="151" t="s">
        <v>183</v>
      </c>
      <c r="D37" s="189">
        <v>35000</v>
      </c>
      <c r="E37" s="189">
        <v>20000</v>
      </c>
      <c r="F37" s="189">
        <v>47500</v>
      </c>
      <c r="G37" s="231">
        <v>35000</v>
      </c>
      <c r="H37" s="231">
        <v>33333</v>
      </c>
      <c r="I37" s="143">
        <f t="shared" si="0"/>
        <v>34166.6</v>
      </c>
      <c r="K37" s="234"/>
      <c r="L37" s="23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32"/>
      <c r="L38" s="233"/>
    </row>
    <row r="39" spans="1:12" ht="18">
      <c r="A39" s="87"/>
      <c r="B39" s="196" t="s">
        <v>31</v>
      </c>
      <c r="C39" s="154" t="s">
        <v>217</v>
      </c>
      <c r="D39" s="235">
        <v>1883700</v>
      </c>
      <c r="E39" s="168">
        <v>2000000</v>
      </c>
      <c r="F39" s="168">
        <v>1794000</v>
      </c>
      <c r="G39" s="236">
        <v>1480050</v>
      </c>
      <c r="H39" s="237">
        <v>1700000</v>
      </c>
      <c r="I39" s="143">
        <f t="shared" si="0"/>
        <v>1771550</v>
      </c>
      <c r="K39" s="234"/>
      <c r="L39" s="230"/>
    </row>
    <row r="40" spans="1:12" ht="18.75" thickBot="1">
      <c r="A40" s="89"/>
      <c r="B40" s="195" t="s">
        <v>32</v>
      </c>
      <c r="C40" s="152" t="s">
        <v>185</v>
      </c>
      <c r="D40" s="238">
        <v>1121250</v>
      </c>
      <c r="E40" s="174">
        <v>1100000</v>
      </c>
      <c r="F40" s="236">
        <v>1031550</v>
      </c>
      <c r="G40" s="236">
        <v>897000</v>
      </c>
      <c r="H40" s="236">
        <v>1000000</v>
      </c>
      <c r="I40" s="143">
        <f t="shared" si="0"/>
        <v>1029960</v>
      </c>
      <c r="K40" s="234"/>
      <c r="L40" s="230"/>
    </row>
    <row r="41" spans="1:12">
      <c r="D41" s="90">
        <f>SUM(D16:D40)</f>
        <v>4600950</v>
      </c>
      <c r="E41" s="90">
        <f t="shared" ref="E41:H41" si="1">SUM(E16:E40)</f>
        <v>4515000</v>
      </c>
      <c r="F41" s="90">
        <f t="shared" si="1"/>
        <v>4498050</v>
      </c>
      <c r="G41" s="90">
        <f t="shared" si="1"/>
        <v>3779550</v>
      </c>
      <c r="H41" s="90">
        <f t="shared" si="1"/>
        <v>4188326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02-04-2024</vt:lpstr>
      <vt:lpstr>By Order</vt:lpstr>
      <vt:lpstr>All Stores</vt:lpstr>
      <vt:lpstr>'02-04-2024'!Print_Titles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2024-04-04T08:17:35Z</cp:lastPrinted>
  <dcterms:created xsi:type="dcterms:W3CDTF">2010-10-20T06:23:14Z</dcterms:created>
  <dcterms:modified xsi:type="dcterms:W3CDTF">2024-04-04T08:17:47Z</dcterms:modified>
</cp:coreProperties>
</file>