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11-03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'11-03-2024'!$12:$14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9" i="11"/>
  <c r="G89" i="11"/>
  <c r="I85" i="11"/>
  <c r="G85" i="11"/>
  <c r="I83" i="11"/>
  <c r="G83" i="11"/>
  <c r="I84" i="11"/>
  <c r="G84" i="11"/>
  <c r="I76" i="11"/>
  <c r="G76" i="11"/>
  <c r="I80" i="11"/>
  <c r="G80" i="11"/>
  <c r="I79" i="11"/>
  <c r="G79" i="11"/>
  <c r="I78" i="11"/>
  <c r="G78" i="11"/>
  <c r="I77" i="11"/>
  <c r="G77" i="11"/>
  <c r="I69" i="11"/>
  <c r="G69" i="11"/>
  <c r="I68" i="11"/>
  <c r="G68" i="11"/>
  <c r="I72" i="11"/>
  <c r="G72" i="11"/>
  <c r="I73" i="11"/>
  <c r="G73" i="11"/>
  <c r="I71" i="11"/>
  <c r="G71" i="11"/>
  <c r="I70" i="11"/>
  <c r="G70" i="11"/>
  <c r="I62" i="11"/>
  <c r="G62" i="11"/>
  <c r="I64" i="11"/>
  <c r="G64" i="11"/>
  <c r="I63" i="11"/>
  <c r="G63" i="11"/>
  <c r="I57" i="11"/>
  <c r="G57" i="11"/>
  <c r="I61" i="11"/>
  <c r="G61" i="11"/>
  <c r="I65" i="11"/>
  <c r="G65" i="11"/>
  <c r="I60" i="11"/>
  <c r="G60" i="11"/>
  <c r="I59" i="11"/>
  <c r="G59" i="11"/>
  <c r="I58" i="11"/>
  <c r="G58" i="11"/>
  <c r="I54" i="11"/>
  <c r="G54" i="11"/>
  <c r="I53" i="11"/>
  <c r="G53" i="11"/>
  <c r="I50" i="11"/>
  <c r="G50" i="11"/>
  <c r="I52" i="11"/>
  <c r="G52" i="11"/>
  <c r="I51" i="11"/>
  <c r="G51" i="11"/>
  <c r="I49" i="11"/>
  <c r="G49" i="11"/>
  <c r="I41" i="11"/>
  <c r="G41" i="11"/>
  <c r="I46" i="11"/>
  <c r="G46" i="11"/>
  <c r="I45" i="11"/>
  <c r="G45" i="11"/>
  <c r="I43" i="11"/>
  <c r="G43" i="11"/>
  <c r="I42" i="11"/>
  <c r="G42" i="11"/>
  <c r="I44" i="11"/>
  <c r="G44" i="11"/>
  <c r="I37" i="11"/>
  <c r="G37" i="11"/>
  <c r="I38" i="11"/>
  <c r="G38" i="11"/>
  <c r="I36" i="11"/>
  <c r="G36" i="11"/>
  <c r="I34" i="11"/>
  <c r="G34" i="11"/>
  <c r="I35" i="11"/>
  <c r="G35" i="11"/>
  <c r="I20" i="11"/>
  <c r="G20" i="11"/>
  <c r="I16" i="11"/>
  <c r="G16" i="11"/>
  <c r="I21" i="11"/>
  <c r="G21" i="11"/>
  <c r="I26" i="11"/>
  <c r="G26" i="11"/>
  <c r="I22" i="11"/>
  <c r="G22" i="11"/>
  <c r="I19" i="11"/>
  <c r="G19" i="11"/>
  <c r="I27" i="11"/>
  <c r="G27" i="11"/>
  <c r="I28" i="11"/>
  <c r="G28" i="11"/>
  <c r="I29" i="11"/>
  <c r="G29" i="11"/>
  <c r="I18" i="11"/>
  <c r="G18" i="11"/>
  <c r="I31" i="11"/>
  <c r="G31" i="11"/>
  <c r="I24" i="11"/>
  <c r="G24" i="11"/>
  <c r="I23" i="11"/>
  <c r="G23" i="11"/>
  <c r="I30" i="11"/>
  <c r="G30" i="11"/>
  <c r="I17" i="11"/>
  <c r="G17" i="11"/>
  <c r="I25" i="11"/>
  <c r="G25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<sst xmlns="http://schemas.openxmlformats.org/spreadsheetml/2006/main" count="851" uniqueCount="230">
  <si>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</si>
  <si>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</si>
  <si>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</si>
  <si>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</si>
  <si>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</si>
  <si>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</si>
  <si>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</si>
  <si>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</si>
  <si>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</si>
  <si>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</si>
  <si>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</si>
  <si>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</si>
  <si>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</si>
  <si>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</si>
  <si>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</si>
  <si>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</si>
  <si>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</si>
  <si>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</si>
  <si>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</si>
  <si>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</si>
  <si>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</si>
  <si>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</si>
  <si>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</si>
  <si>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</si>
  <si>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</si>
  <si>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</si>
  <si>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</si>
  <si>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</si>
  <si>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</si>
  <si>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</si>
  <si>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</si>
  <si>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</si>
  <si>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</si>
  <si>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</si>
  <si>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</si>
  <si>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</si>
  <si>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</si>
  <si>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</si>
  <si>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</si>
  <si>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</si>
  <si>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</si>
  <si>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</si>
  <si>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</si>
  <si>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</si>
  <si>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</si>
  <si>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</si>
  <si>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</si>
  <si>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</si>
  <si>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</si>
  <si>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</si>
  <si>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</si>
  <si>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</si>
  <si>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</si>
  <si>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</si>
  <si>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</si>
  <si>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</si>
  <si>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</si>
  <si>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</si>
  <si>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</si>
  <si>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</si>
  <si>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</si>
  <si>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</si>
  <si>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</si>
  <si>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</si>
  <si>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</si>
  <si>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</si>
  <si>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</si>
  <si>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</si>
  <si>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</si>
  <si>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</si>
  <si>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</si>
  <si>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</si>
  <si>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</si>
  <si>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</si>
  <si>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</si>
  <si>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</si>
  <si>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</si>
  <si>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</si>
  <si>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</si>
  <si>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</si>
  <si>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</si>
  <si>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</si>
  <si>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</si>
  <si>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</si>
  <si>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</si>
  <si>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</si>
  <si>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</si>
  <si>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</si>
  <si>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</si>
  <si>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</si>
  <si>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</si>
  <si>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</si>
  <si>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</si>
  <si>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</si>
  <si>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</si>
  <si>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</si>
  <si>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</si>
  <si>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</si>
  <si>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</si>
  <si>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</si>
  <si>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</si>
  <si>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</si>
  <si>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</si>
  <si>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</si>
  <si>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</si>
  <si>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</si>
  <si>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</si>
  <si>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</si>
  <si>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</si>
  <si>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</si>
  <si>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</si>
  <si>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</si>
  <si>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</si>
  <si>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</si>
  <si>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</si>
  <si>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</si>
  <si>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</si>
  <si>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</si>
  <si>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</si>
  <si>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</si>
  <si>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</si>
  <si>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</si>
  <si>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</si>
  <si>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</si>
  <si>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</si>
  <si>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</si>
  <si>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</si>
  <si>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</si>
  <si>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</si>
  <si>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</si>
  <si>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</si>
  <si>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</si>
  <si>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</si>
  <si>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</si>
  <si>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</si>
  <si>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</si>
  <si>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</si>
  <si>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</si>
  <si>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</si>
  <si>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</si>
  <si>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</si>
  <si>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</si>
  <si>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</si>
  <si>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</si>
  <si>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</si>
  <si>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</si>
  <si>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</si>
  <si>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</si>
  <si>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</si>
  <si>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</si>
  <si>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</si>
  <si>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</si>
  <si>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</si>
  <si>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</si>
  <si>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</si>
  <si>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</si>
  <si>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</si>
  <si>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</si>
  <si>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</si>
  <si>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</si>
  <si>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</si>
  <si>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</si>
  <si>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</si>
  <si>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</si>
  <si>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</si>
  <si>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</si>
  <si>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</si>
  <si>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</si>
  <si>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</si>
  <si>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</si>
  <si>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</si>
  <si>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</si>
  <si>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</si>
  <si>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</si>
  <si>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</si>
  <si>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</si>
  <si>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</si>
  <si>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</si>
  <si>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</si>
  <si>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</si>
  <si>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</si>
  <si>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</si>
  <si>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</si>
  <si>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</si>
  <si>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</si>
  <si>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</si>
  <si>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</si>
  <si>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</si>
  <si>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</si>
  <si>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</si>
  <si>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</si>
  <si>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</si>
  <si>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</si>
  <si>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</si>
  <si>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</si>
  <si>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</si>
  <si>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</si>
  <si>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</si>
  <si>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</si>
  <si>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</si>
  <si>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</si>
  <si>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</si>
  <si>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</si>
  <si>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</si>
  <si>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</si>
  <si>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</si>
  <si>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</si>
  <si>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</si>
  <si>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</si>
  <si>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أسعار  السوبرماركات في 4-03-2024(ل.ل.)</t>
  </si>
  <si>
    <t>معدل الأسعار في آذار 2023 (ل.ل.)</t>
  </si>
  <si>
    <t>معدل أسعار المحلات والملاحم في 04-03-2024 (ل.ل.)</t>
  </si>
  <si>
    <t>المعدل العام للأسعار في 04-03-2024  (ل.ل.)</t>
  </si>
  <si>
    <t>1$=89700 LBP</t>
  </si>
  <si>
    <t xml:space="preserve"> التاريخ 11 آذار2024</t>
  </si>
  <si>
    <t>معدل أسعار  السوبرماركات في 11-03-2024(ل.ل.)</t>
  </si>
  <si>
    <t xml:space="preserve"> التاريخ 11 آذار 2024</t>
  </si>
  <si>
    <t>معدل أسعار المحلات والملاحم في 11-03-2024 (ل.ل.)</t>
  </si>
  <si>
    <t>المعدل العام للأسعار في 11-03-2024 (ل.ل.)</t>
  </si>
  <si>
    <t>المعدل العام للأسعار في 11-03-2024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</si>
  <si>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</si>
  <si>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</si>
  <si>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التاريخ11آذار 2024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</si>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</sst>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61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210</v>
      </c>
      <c r="F12" s="215" t="s">
        <v>215</v>
      </c>
      <c r="G12" s="215" t="s">
        <v>197</v>
      </c>
      <c r="H12" s="215" t="s">
        <v>209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51506.370138888888</v>
      </c>
      <c r="F15" s="177">
        <v>85248.8</v>
      </c>
      <c r="G15" s="45">
        <f t="shared" ref="G15:G30" si="0">(F15-E15)/E15</f>
        <v>0.65511178073941867</v>
      </c>
      <c r="H15" s="177">
        <v>77648.800000000003</v>
      </c>
      <c r="I15" s="45">
        <f t="shared" ref="I15:I30" si="1">(F15-H15)/H15</f>
        <v>9.7876593070337206E-2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55442.237500000003</v>
      </c>
      <c r="F16" s="171">
        <v>98276.444444444438</v>
      </c>
      <c r="G16" s="48">
        <f>(F16-E16)/E16</f>
        <v>0.77259159940008615</v>
      </c>
      <c r="H16" s="171">
        <v>97609.777777777781</v>
      </c>
      <c r="I16" s="44">
        <f t="shared" si="1"/>
        <v>6.8299168571453591E-3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54475.248611111107</v>
      </c>
      <c r="F17" s="171">
        <v>135248.79999999999</v>
      </c>
      <c r="G17" s="48">
        <f t="shared" si="0"/>
        <v>1.4827569115933106</v>
      </c>
      <c r="H17" s="171">
        <v>117748.8</v>
      </c>
      <c r="I17" s="44">
        <f t="shared" si="1"/>
        <v>0.14862147215088378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20757.499305555553</v>
      </c>
      <c r="F18" s="171">
        <v>45548.800000000003</v>
      </c>
      <c r="G18" s="48">
        <f t="shared" si="0"/>
        <v>1.1943298337391386</v>
      </c>
      <c r="H18" s="171">
        <v>38348.800000000003</v>
      </c>
      <c r="I18" s="44">
        <f t="shared" si="1"/>
        <v>0.18775033377837114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280302.80714285711</v>
      </c>
      <c r="F19" s="171">
        <v>403499.71428571426</v>
      </c>
      <c r="G19" s="48">
        <f t="shared" si="0"/>
        <v>0.43951364026143874</v>
      </c>
      <c r="H19" s="171">
        <v>403687.25</v>
      </c>
      <c r="I19" s="44">
        <f t="shared" si="1"/>
        <v>-4.6455694175562702E-4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55886.611111111109</v>
      </c>
      <c r="F20" s="171">
        <v>121448.8</v>
      </c>
      <c r="G20" s="48">
        <f t="shared" si="0"/>
        <v>1.1731287259222296</v>
      </c>
      <c r="H20" s="171">
        <v>98948.800000000003</v>
      </c>
      <c r="I20" s="44">
        <f t="shared" si="1"/>
        <v>0.22739032711867146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51947.086111111108</v>
      </c>
      <c r="F21" s="171">
        <v>77249.8</v>
      </c>
      <c r="G21" s="48">
        <f t="shared" si="0"/>
        <v>0.48708629844546425</v>
      </c>
      <c r="H21" s="171">
        <v>74149.8</v>
      </c>
      <c r="I21" s="44">
        <f t="shared" si="1"/>
        <v>4.1807260437654585E-2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11279.629166666666</v>
      </c>
      <c r="F22" s="171">
        <v>43494.8</v>
      </c>
      <c r="G22" s="48">
        <f t="shared" si="0"/>
        <v>2.8560487545579036</v>
      </c>
      <c r="H22" s="171">
        <v>39994.222222222219</v>
      </c>
      <c r="I22" s="44">
        <f t="shared" si="1"/>
        <v>8.7527087245935678E-2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14720.1875</v>
      </c>
      <c r="F23" s="171">
        <v>46649.8</v>
      </c>
      <c r="G23" s="48">
        <f t="shared" si="0"/>
        <v>2.1691036544201632</v>
      </c>
      <c r="H23" s="171">
        <v>42388.666666666664</v>
      </c>
      <c r="I23" s="44">
        <f t="shared" si="1"/>
        <v>0.10052529764245173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15167.84375</v>
      </c>
      <c r="F24" s="171">
        <v>50277.555555555555</v>
      </c>
      <c r="G24" s="48">
        <f t="shared" si="0"/>
        <v>2.314746405899359</v>
      </c>
      <c r="H24" s="171">
        <v>49438.666666666664</v>
      </c>
      <c r="I24" s="44">
        <f t="shared" si="1"/>
        <v>1.6968274944487927E-2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14265.5875</v>
      </c>
      <c r="F25" s="171">
        <v>42649.8</v>
      </c>
      <c r="G25" s="48">
        <f>(F25-E25)/E25</f>
        <v>1.989698110926031</v>
      </c>
      <c r="H25" s="171">
        <v>43055.333333333336</v>
      </c>
      <c r="I25" s="44">
        <f t="shared" si="1"/>
        <v>-9.4188873232893995E-3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40676.042361111111</v>
      </c>
      <c r="F26" s="171">
        <v>113449.8</v>
      </c>
      <c r="G26" s="48">
        <f>(F26-E26)/E26</f>
        <v>1.7891061522854852</v>
      </c>
      <c r="H26" s="171">
        <v>106055.33333333333</v>
      </c>
      <c r="I26" s="44">
        <f t="shared" si="1"/>
        <v>6.972272335824703E-2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15122.726388888888</v>
      </c>
      <c r="F27" s="171">
        <v>44277.555555555555</v>
      </c>
      <c r="G27" s="48">
        <f t="shared" si="0"/>
        <v>1.9278818129042907</v>
      </c>
      <c r="H27" s="171">
        <v>42388.666666666664</v>
      </c>
      <c r="I27" s="44">
        <f t="shared" si="1"/>
        <v>4.4561177253878176E-2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96405.71458333332</v>
      </c>
      <c r="F28" s="171">
        <v>113323.8</v>
      </c>
      <c r="G28" s="48">
        <f t="shared" si="0"/>
        <v>0.17548840843913513</v>
      </c>
      <c r="H28" s="171">
        <v>107948.8</v>
      </c>
      <c r="I28" s="44">
        <f t="shared" si="1"/>
        <v>4.9792123673445189E-2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44648.449107142857</v>
      </c>
      <c r="F29" s="171">
        <v>115835.71428571429</v>
      </c>
      <c r="G29" s="48">
        <f t="shared" si="0"/>
        <v>1.5943950260790334</v>
      </c>
      <c r="H29" s="171">
        <v>131550</v>
      </c>
      <c r="I29" s="44">
        <f t="shared" si="1"/>
        <v>-0.1194548514959005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37102.494444444441</v>
      </c>
      <c r="F30" s="174">
        <v>55148.800000000003</v>
      </c>
      <c r="G30" s="51">
        <f t="shared" si="0"/>
        <v>0.4863906275244449</v>
      </c>
      <c r="H30" s="174">
        <v>55348.800000000003</v>
      </c>
      <c r="I30" s="56">
        <f t="shared" si="1"/>
        <v>-3.6134478073598705E-3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69489.814285714296</v>
      </c>
      <c r="F32" s="177">
        <v>177448.8</v>
      </c>
      <c r="G32" s="45">
        <f>(F32-E32)/E32</f>
        <v>1.5535943911204246</v>
      </c>
      <c r="H32" s="177">
        <v>187293.8</v>
      </c>
      <c r="I32" s="44">
        <f>(F32-H32)/H32</f>
        <v>-5.2564473570401157E-2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71">
        <v>161948.79999999999</v>
      </c>
      <c r="G33" s="48">
        <f>(F33-E33)/E33</f>
        <v>1.3885531484667497</v>
      </c>
      <c r="H33" s="171">
        <v>186293.8</v>
      </c>
      <c r="I33" s="44">
        <f>(F33-H33)/H33</f>
        <v>-0.13068067751047002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42024.126190476192</v>
      </c>
      <c r="F34" s="171">
        <v>45680</v>
      </c>
      <c r="G34" s="48">
        <f>(F34-E34)/E34</f>
        <v>8.6994641910063744E-2</v>
      </c>
      <c r="H34" s="171">
        <v>44686.25</v>
      </c>
      <c r="I34" s="44">
        <f>(F34-H34)/H34</f>
        <v>2.2238384290469662E-2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71">
        <v>92061.25</v>
      </c>
      <c r="G35" s="48">
        <f>(F35-E35)/E35</f>
        <v>1.2367738510449351</v>
      </c>
      <c r="H35" s="171">
        <v>91998.571428571435</v>
      </c>
      <c r="I35" s="44">
        <f>(F35-H35)/H35</f>
        <v>6.8129939905892372E-4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71">
        <v>44248.800000000003</v>
      </c>
      <c r="G36" s="51">
        <f>(F36-E36)/E36</f>
        <v>0.9046323637021032</v>
      </c>
      <c r="H36" s="171">
        <v>43548.800000000003</v>
      </c>
      <c r="I36" s="56">
        <f>(F36-H36)/H36</f>
        <v>1.6073921669483428E-2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1384335.875</v>
      </c>
      <c r="F38" s="171">
        <v>1706692</v>
      </c>
      <c r="G38" s="45">
        <f t="shared" ref="G38:G43" si="2">(F38-E38)/E38</f>
        <v>0.23285976389219848</v>
      </c>
      <c r="H38" s="171">
        <v>1620131.5</v>
      </c>
      <c r="I38" s="44">
        <f t="shared" ref="I38:I43" si="3">(F38-H38)/H38</f>
        <v>5.3428070499215649E-2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940226.70238095243</v>
      </c>
      <c r="F39" s="171">
        <v>947830</v>
      </c>
      <c r="G39" s="48">
        <f t="shared" si="2"/>
        <v>8.0866642053385764E-3</v>
      </c>
      <c r="H39" s="171">
        <v>929590.55505952379</v>
      </c>
      <c r="I39" s="44">
        <f t="shared" si="3"/>
        <v>1.9620944771010822E-2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637831.06666666665</v>
      </c>
      <c r="F40" s="171">
        <v>626704</v>
      </c>
      <c r="G40" s="48">
        <f t="shared" si="2"/>
        <v>-1.7445162595822111E-2</v>
      </c>
      <c r="H40" s="171">
        <v>628497.33258928568</v>
      </c>
      <c r="I40" s="44">
        <f t="shared" si="3"/>
        <v>-2.8533654739591376E-3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257217.02380952382</v>
      </c>
      <c r="F41" s="171">
        <v>312668.57142857142</v>
      </c>
      <c r="G41" s="48">
        <f t="shared" si="2"/>
        <v>0.21558272775953966</v>
      </c>
      <c r="H41" s="171">
        <v>270146.5</v>
      </c>
      <c r="I41" s="44">
        <f t="shared" si="3"/>
        <v>0.15740374733180484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236864.58333333331</v>
      </c>
      <c r="F42" s="171">
        <v>246675</v>
      </c>
      <c r="G42" s="48">
        <f t="shared" si="2"/>
        <v>4.1417828400545406E-2</v>
      </c>
      <c r="H42" s="171">
        <v>188370</v>
      </c>
      <c r="I42" s="44">
        <f t="shared" si="3"/>
        <v>0.30952380952380953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559188.69047619042</v>
      </c>
      <c r="F43" s="171">
        <v>757068</v>
      </c>
      <c r="G43" s="51">
        <f t="shared" si="2"/>
        <v>0.35386858299172819</v>
      </c>
      <c r="H43" s="171">
        <v>762450</v>
      </c>
      <c r="I43" s="59">
        <f t="shared" si="3"/>
        <v>-7.058823529411765E-3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343721.87599206349</v>
      </c>
      <c r="F45" s="171">
        <v>319444.125</v>
      </c>
      <c r="G45" s="45">
        <f t="shared" ref="G45:G50" si="4">(F45-E45)/E45</f>
        <v>-7.0631963479170765E-2</v>
      </c>
      <c r="H45" s="171">
        <v>327001.88392857142</v>
      </c>
      <c r="I45" s="44">
        <f t="shared" ref="I45:I50" si="5">(F45-H45)/H45</f>
        <v>-2.31122794699932E-2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318144.72222222225</v>
      </c>
      <c r="F46" s="171">
        <v>315205.8</v>
      </c>
      <c r="G46" s="48">
        <f t="shared" si="4"/>
        <v>-9.2376896957273406E-3</v>
      </c>
      <c r="H46" s="171">
        <v>319631</v>
      </c>
      <c r="I46" s="84">
        <f t="shared" si="5"/>
        <v>-1.3844714686623049E-2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1008695.0595238095</v>
      </c>
      <c r="F47" s="171">
        <v>990031.71428571432</v>
      </c>
      <c r="G47" s="48">
        <f t="shared" si="4"/>
        <v>-1.850246520182804E-2</v>
      </c>
      <c r="H47" s="171">
        <v>1000411.2857142857</v>
      </c>
      <c r="I47" s="84">
        <f t="shared" si="5"/>
        <v>-1.0375304214166707E-2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1285784.3046666668</v>
      </c>
      <c r="F48" s="171">
        <v>1301883.375</v>
      </c>
      <c r="G48" s="48">
        <f t="shared" si="4"/>
        <v>1.2520817274641429E-2</v>
      </c>
      <c r="H48" s="171">
        <v>1324715.3287499999</v>
      </c>
      <c r="I48" s="84">
        <f t="shared" si="5"/>
        <v>-1.7235366160927631E-2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159731.04166666666</v>
      </c>
      <c r="F49" s="171">
        <v>140826.99776785716</v>
      </c>
      <c r="G49" s="48">
        <f t="shared" si="4"/>
        <v>-0.11834921817049962</v>
      </c>
      <c r="H49" s="171">
        <v>140826.99776785716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1735144.375</v>
      </c>
      <c r="F50" s="171">
        <v>1761259.5</v>
      </c>
      <c r="G50" s="56">
        <f t="shared" si="4"/>
        <v>1.5050692827794228E-2</v>
      </c>
      <c r="H50" s="171">
        <v>1761259.5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167078.75</v>
      </c>
      <c r="F52" s="168">
        <v>143974.50669642858</v>
      </c>
      <c r="G52" s="170">
        <f t="shared" ref="G52:G60" si="6">(F52-E52)/E52</f>
        <v>-0.13828355373481918</v>
      </c>
      <c r="H52" s="168">
        <v>143974.50669642858</v>
      </c>
      <c r="I52" s="116">
        <f t="shared" ref="I52:I60" si="7">(F52-H52)/H52</f>
        <v>0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171670</v>
      </c>
      <c r="F53" s="171">
        <v>192862.0078125</v>
      </c>
      <c r="G53" s="173">
        <f t="shared" si="6"/>
        <v>0.12344619218558862</v>
      </c>
      <c r="H53" s="171">
        <v>192862.0078125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145067</v>
      </c>
      <c r="F54" s="171">
        <v>137839</v>
      </c>
      <c r="G54" s="173">
        <f t="shared" si="6"/>
        <v>-4.9825253158885204E-2</v>
      </c>
      <c r="H54" s="171">
        <v>137839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172108.54166666666</v>
      </c>
      <c r="F55" s="171">
        <v>206669.60089285712</v>
      </c>
      <c r="G55" s="173">
        <f t="shared" si="6"/>
        <v>0.20080966866320341</v>
      </c>
      <c r="H55" s="171">
        <v>191238.79821428569</v>
      </c>
      <c r="I55" s="84">
        <f t="shared" si="7"/>
        <v>8.0688661624410574E-2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109164.375</v>
      </c>
      <c r="F56" s="171">
        <v>101808.99944196429</v>
      </c>
      <c r="G56" s="178">
        <f t="shared" si="6"/>
        <v>-6.7378900470375161E-2</v>
      </c>
      <c r="H56" s="171">
        <v>101808.99944196429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104487.29166666666</v>
      </c>
      <c r="F57" s="174">
        <v>91499.720663265311</v>
      </c>
      <c r="G57" s="176">
        <f t="shared" si="6"/>
        <v>-0.12429809210515327</v>
      </c>
      <c r="H57" s="174">
        <v>94035.5</v>
      </c>
      <c r="I57" s="117">
        <f t="shared" si="7"/>
        <v>-2.6966191882158222E-2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234919.28571428568</v>
      </c>
      <c r="F58" s="177">
        <v>207094.875</v>
      </c>
      <c r="G58" s="44">
        <f t="shared" si="6"/>
        <v>-0.11844242855448819</v>
      </c>
      <c r="H58" s="177">
        <v>206982.75</v>
      </c>
      <c r="I58" s="44">
        <f t="shared" si="7"/>
        <v>5.4171180931744309E-4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224615.2976190476</v>
      </c>
      <c r="F59" s="171">
        <v>195008.20044642856</v>
      </c>
      <c r="G59" s="48">
        <f t="shared" si="6"/>
        <v>-0.13181246997180629</v>
      </c>
      <c r="H59" s="171">
        <v>193842.10044642858</v>
      </c>
      <c r="I59" s="44">
        <f t="shared" si="7"/>
        <v>6.0157210292005039E-3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1509111.25</v>
      </c>
      <c r="F60" s="171">
        <v>978328</v>
      </c>
      <c r="G60" s="51">
        <f t="shared" si="6"/>
        <v>-0.35171909956936576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461089.23660714284</v>
      </c>
      <c r="F62" s="171">
        <v>396372.10863095237</v>
      </c>
      <c r="G62" s="45">
        <f t="shared" ref="G62:G67" si="8">(F62-E62)/E62</f>
        <v>-0.14035705637460097</v>
      </c>
      <c r="H62" s="171">
        <v>396372.10863095237</v>
      </c>
      <c r="I62" s="44">
        <f t="shared" ref="I62:I67" si="9">(F62-H62)/H62</f>
        <v>0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2497897.1875</v>
      </c>
      <c r="F63" s="171">
        <v>2830633</v>
      </c>
      <c r="G63" s="48">
        <f t="shared" si="8"/>
        <v>0.13320636820645765</v>
      </c>
      <c r="H63" s="171">
        <v>2830633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903607.36111111112</v>
      </c>
      <c r="F64" s="171">
        <v>903839.625</v>
      </c>
      <c r="G64" s="48">
        <f t="shared" si="8"/>
        <v>2.5704072242536312E-4</v>
      </c>
      <c r="H64" s="171">
        <v>894533.25</v>
      </c>
      <c r="I64" s="84">
        <f t="shared" si="9"/>
        <v>1.0403609927300075E-2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643982.27083333337</v>
      </c>
      <c r="F65" s="171">
        <v>597551.5</v>
      </c>
      <c r="G65" s="48">
        <f t="shared" si="8"/>
        <v>-7.209945511892818E-2</v>
      </c>
      <c r="H65" s="171">
        <v>597551.5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269879.0625</v>
      </c>
      <c r="F66" s="171">
        <v>285918.75</v>
      </c>
      <c r="G66" s="48">
        <f t="shared" si="8"/>
        <v>5.9432870973456862E-2</v>
      </c>
      <c r="H66" s="171">
        <v>290179.5</v>
      </c>
      <c r="I66" s="84">
        <f t="shared" si="9"/>
        <v>-1.4683153013910355E-2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221727.625</v>
      </c>
      <c r="F67" s="171">
        <v>221330.24497767858</v>
      </c>
      <c r="G67" s="51">
        <f t="shared" si="8"/>
        <v>-1.7921989753032364E-3</v>
      </c>
      <c r="H67" s="171">
        <v>222002.99497767858</v>
      </c>
      <c r="I67" s="85">
        <f t="shared" si="9"/>
        <v>-3.0303645230896187E-3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278102.58928571432</v>
      </c>
      <c r="F69" s="177">
        <v>301952.625</v>
      </c>
      <c r="G69" s="45">
        <f>(F69-E69)/E69</f>
        <v>8.5759847743750645E-2</v>
      </c>
      <c r="H69" s="177">
        <v>301952.625</v>
      </c>
      <c r="I69" s="44">
        <f>(F69-H69)/H69</f>
        <v>0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208902.60416666666</v>
      </c>
      <c r="F70" s="171">
        <v>197974.42155612246</v>
      </c>
      <c r="G70" s="48">
        <f>(F70-E70)/E70</f>
        <v>-5.2312333080469786E-2</v>
      </c>
      <c r="H70" s="171">
        <v>197974.42155612246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88360.730158730163</v>
      </c>
      <c r="F71" s="171">
        <v>80174.380580357145</v>
      </c>
      <c r="G71" s="48">
        <f>(F71-E71)/E71</f>
        <v>-9.2646920907819078E-2</v>
      </c>
      <c r="H71" s="171">
        <v>80174.380580357145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124790</v>
      </c>
      <c r="F72" s="171">
        <v>130423.8</v>
      </c>
      <c r="G72" s="48">
        <f>(F72-E72)/E72</f>
        <v>4.5146245692763869E-2</v>
      </c>
      <c r="H72" s="171">
        <v>130423.8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124374.90327380953</v>
      </c>
      <c r="F73" s="180">
        <v>119794.88392857142</v>
      </c>
      <c r="G73" s="48">
        <f>(F73-E73)/E73</f>
        <v>-3.682430478080663E-2</v>
      </c>
      <c r="H73" s="180">
        <v>120392.88392857142</v>
      </c>
      <c r="I73" s="59">
        <f>(F73-H73)/H73</f>
        <v>-4.9670709803312863E-3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78361.42857142858</v>
      </c>
      <c r="F75" s="168">
        <v>71631.857142857145</v>
      </c>
      <c r="G75" s="44">
        <f t="shared" ref="G75:G81" si="10">(F75-E75)/E75</f>
        <v>-8.5878621041693318E-2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94000.156746031746</v>
      </c>
      <c r="F76" s="171">
        <v>106102.28571428571</v>
      </c>
      <c r="G76" s="48">
        <f t="shared" si="10"/>
        <v>0.12874583816866733</v>
      </c>
      <c r="H76" s="171">
        <v>116097.42857142857</v>
      </c>
      <c r="I76" s="44">
        <f t="shared" si="11"/>
        <v>-8.6092715231788061E-2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43621.166666666664</v>
      </c>
      <c r="F77" s="171">
        <v>48737</v>
      </c>
      <c r="G77" s="48">
        <f t="shared" si="10"/>
        <v>0.11727869115528783</v>
      </c>
      <c r="H77" s="171">
        <v>48737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95068.777777777781</v>
      </c>
      <c r="F78" s="171">
        <v>94185</v>
      </c>
      <c r="G78" s="48">
        <f t="shared" si="10"/>
        <v>-9.296193749788198E-3</v>
      </c>
      <c r="H78" s="171">
        <v>91942.5</v>
      </c>
      <c r="I78" s="44">
        <f t="shared" si="11"/>
        <v>2.4390243902439025E-2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136991.28571428571</v>
      </c>
      <c r="F79" s="171">
        <v>130513.5</v>
      </c>
      <c r="G79" s="48">
        <f t="shared" si="10"/>
        <v>-4.728611517520924E-2</v>
      </c>
      <c r="H79" s="171">
        <v>128495.25</v>
      </c>
      <c r="I79" s="44">
        <f t="shared" si="11"/>
        <v>1.5706806282722512E-2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778200</v>
      </c>
      <c r="F80" s="171">
        <v>578565</v>
      </c>
      <c r="G80" s="48">
        <f t="shared" si="10"/>
        <v>-0.25653430994602927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167886.72916666666</v>
      </c>
      <c r="F81" s="174">
        <v>177045.375</v>
      </c>
      <c r="G81" s="51">
        <f t="shared" si="10"/>
        <v>5.4552530023032703E-2</v>
      </c>
      <c r="H81" s="174">
        <v>174317</v>
      </c>
      <c r="I81" s="56">
        <f t="shared" si="11"/>
        <v>1.5651801029159518E-2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210</v>
      </c>
      <c r="F12" s="223" t="s">
        <v>217</v>
      </c>
      <c r="G12" s="215" t="s">
        <v>197</v>
      </c>
      <c r="H12" s="223" t="s">
        <v>211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51506.370138888888</v>
      </c>
      <c r="F15" s="143">
        <v>71500</v>
      </c>
      <c r="G15" s="44">
        <f>(F15-E15)/E15</f>
        <v>0.38817780804971364</v>
      </c>
      <c r="H15" s="143">
        <v>65666.600000000006</v>
      </c>
      <c r="I15" s="118">
        <f>(F15-H15)/H15</f>
        <v>8.8833592724459523E-2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55442.237500000003</v>
      </c>
      <c r="F16" s="143">
        <v>74000</v>
      </c>
      <c r="G16" s="48">
        <f t="shared" ref="G16:G39" si="0">(F16-E16)/E16</f>
        <v>0.33472246678356005</v>
      </c>
      <c r="H16" s="143">
        <v>82000</v>
      </c>
      <c r="I16" s="48">
        <f>(F16-H16)/H16</f>
        <v>-9.7560975609756101E-2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54475.248611111107</v>
      </c>
      <c r="F17" s="143">
        <v>109166.6</v>
      </c>
      <c r="G17" s="48">
        <f t="shared" si="0"/>
        <v>1.0039669902072501</v>
      </c>
      <c r="H17" s="143">
        <v>86000</v>
      </c>
      <c r="I17" s="48">
        <f t="shared" ref="I17:I29" si="1">(F17-H17)/H17</f>
        <v>0.26937906976744191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20757.499305555553</v>
      </c>
      <c r="F18" s="143">
        <v>35200</v>
      </c>
      <c r="G18" s="48">
        <f t="shared" si="0"/>
        <v>0.69577266904106527</v>
      </c>
      <c r="H18" s="143">
        <v>38333.199999999997</v>
      </c>
      <c r="I18" s="48">
        <f t="shared" si="1"/>
        <v>-8.1735936472822443E-2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280302.80714285711</v>
      </c>
      <c r="F19" s="143">
        <v>360600</v>
      </c>
      <c r="G19" s="48">
        <f t="shared" si="0"/>
        <v>0.2864658890705265</v>
      </c>
      <c r="H19" s="143">
        <v>315333.2</v>
      </c>
      <c r="I19" s="48">
        <f t="shared" si="1"/>
        <v>0.14355228057178879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55886.611111111109</v>
      </c>
      <c r="F20" s="143">
        <v>94000</v>
      </c>
      <c r="G20" s="48">
        <f t="shared" si="0"/>
        <v>0.68197709847021604</v>
      </c>
      <c r="H20" s="143">
        <v>73500</v>
      </c>
      <c r="I20" s="48">
        <f t="shared" si="1"/>
        <v>0.27891156462585032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51947.086111111108</v>
      </c>
      <c r="F21" s="143">
        <v>51333.2</v>
      </c>
      <c r="G21" s="48">
        <f t="shared" si="0"/>
        <v>-1.1817527354624904E-2</v>
      </c>
      <c r="H21" s="143">
        <v>59000</v>
      </c>
      <c r="I21" s="48">
        <f t="shared" si="1"/>
        <v>-0.12994576271186445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11279.629166666666</v>
      </c>
      <c r="F22" s="143">
        <v>30000</v>
      </c>
      <c r="G22" s="48">
        <f t="shared" si="0"/>
        <v>1.6596619052561941</v>
      </c>
      <c r="H22" s="143">
        <v>24666.6</v>
      </c>
      <c r="I22" s="48">
        <f t="shared" si="1"/>
        <v>0.21621950329595493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14720.1875</v>
      </c>
      <c r="F23" s="143">
        <v>34666.6</v>
      </c>
      <c r="G23" s="48">
        <f t="shared" si="0"/>
        <v>1.3550379368469321</v>
      </c>
      <c r="H23" s="143">
        <v>29500</v>
      </c>
      <c r="I23" s="48">
        <f t="shared" si="1"/>
        <v>0.17513898305084741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15167.84375</v>
      </c>
      <c r="F24" s="143">
        <v>38000</v>
      </c>
      <c r="G24" s="48">
        <f t="shared" si="0"/>
        <v>1.5053000694314247</v>
      </c>
      <c r="H24" s="143">
        <v>30000</v>
      </c>
      <c r="I24" s="48">
        <f t="shared" si="1"/>
        <v>0.26666666666666666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14265.5875</v>
      </c>
      <c r="F25" s="143">
        <v>26000</v>
      </c>
      <c r="G25" s="48">
        <f t="shared" si="0"/>
        <v>0.8225677701671944</v>
      </c>
      <c r="H25" s="143">
        <v>27000</v>
      </c>
      <c r="I25" s="48">
        <f t="shared" si="1"/>
        <v>-3.7037037037037035E-2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40676.042361111111</v>
      </c>
      <c r="F26" s="143">
        <v>77500</v>
      </c>
      <c r="G26" s="48">
        <f t="shared" si="0"/>
        <v>0.90529843862329484</v>
      </c>
      <c r="H26" s="143">
        <v>80666.600000000006</v>
      </c>
      <c r="I26" s="48">
        <f t="shared" si="1"/>
        <v>-3.9255404343309444E-2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15122.726388888888</v>
      </c>
      <c r="F27" s="143">
        <v>34500</v>
      </c>
      <c r="G27" s="48">
        <f t="shared" si="0"/>
        <v>1.2813346689488585</v>
      </c>
      <c r="H27" s="143">
        <v>29500</v>
      </c>
      <c r="I27" s="48">
        <f t="shared" si="1"/>
        <v>0.16949152542372881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96405.71458333332</v>
      </c>
      <c r="F28" s="143">
        <v>95166.6</v>
      </c>
      <c r="G28" s="48">
        <f t="shared" si="0"/>
        <v>-1.2853123787202681E-2</v>
      </c>
      <c r="H28" s="143">
        <v>98000</v>
      </c>
      <c r="I28" s="48">
        <f t="shared" si="1"/>
        <v>-2.8912244897959124E-2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44648.449107142857</v>
      </c>
      <c r="F29" s="143">
        <v>82000</v>
      </c>
      <c r="G29" s="48">
        <f t="shared" si="0"/>
        <v>0.83656995124790667</v>
      </c>
      <c r="H29" s="143">
        <v>76700</v>
      </c>
      <c r="I29" s="48">
        <f t="shared" si="1"/>
        <v>6.9100391134289438E-2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37102.494444444441</v>
      </c>
      <c r="F30" s="145">
        <v>49166.6</v>
      </c>
      <c r="G30" s="51">
        <f t="shared" si="0"/>
        <v>0.32515618521605849</v>
      </c>
      <c r="H30" s="145">
        <v>49000</v>
      </c>
      <c r="I30" s="51">
        <f>(F30-H30)/H30</f>
        <v>3.3999999999999703E-3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69489.814285714296</v>
      </c>
      <c r="F32" s="143">
        <v>103500</v>
      </c>
      <c r="G32" s="44">
        <f t="shared" si="0"/>
        <v>0.48942691909420621</v>
      </c>
      <c r="H32" s="143">
        <v>104500</v>
      </c>
      <c r="I32" s="45">
        <f>(F32-H32)/H32</f>
        <v>-9.5693779904306216E-3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67802.05</v>
      </c>
      <c r="F33" s="143">
        <v>103500</v>
      </c>
      <c r="G33" s="48">
        <f t="shared" si="0"/>
        <v>0.52650251725427177</v>
      </c>
      <c r="H33" s="143">
        <v>104500</v>
      </c>
      <c r="I33" s="48">
        <f>(F33-H33)/H33</f>
        <v>-9.5693779904306216E-3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42024.126190476192</v>
      </c>
      <c r="F34" s="143">
        <v>43000</v>
      </c>
      <c r="G34" s="48">
        <f>(F34-E34)/E34</f>
        <v>2.3221751360173841E-2</v>
      </c>
      <c r="H34" s="143">
        <v>43500</v>
      </c>
      <c r="I34" s="48">
        <f>(F34-H34)/H34</f>
        <v>-1.1494252873563218E-2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41158.050000000003</v>
      </c>
      <c r="F35" s="143">
        <v>67000</v>
      </c>
      <c r="G35" s="48">
        <f t="shared" si="0"/>
        <v>0.62787109690570853</v>
      </c>
      <c r="H35" s="143">
        <v>57000</v>
      </c>
      <c r="I35" s="48">
        <f>(F35-H35)/H35</f>
        <v>0.17543859649122806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23232.2</v>
      </c>
      <c r="F36" s="143">
        <v>36333.199999999997</v>
      </c>
      <c r="G36" s="55">
        <f t="shared" si="0"/>
        <v>0.5639155999001384</v>
      </c>
      <c r="H36" s="143">
        <v>35500</v>
      </c>
      <c r="I36" s="48">
        <f>(F36-H36)/H36</f>
        <v>2.3470422535211186E-2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1384335.875</v>
      </c>
      <c r="F38" s="198">
        <v>1743526.6</v>
      </c>
      <c r="G38" s="170">
        <f t="shared" si="0"/>
        <v>0.25946790189194519</v>
      </c>
      <c r="H38" s="198">
        <v>1720520</v>
      </c>
      <c r="I38" s="170">
        <f>(F38-H38)/H38</f>
        <v>1.337188756887458E-2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940226.70238095243</v>
      </c>
      <c r="F39" s="144">
        <v>1029273.4</v>
      </c>
      <c r="G39" s="176">
        <f t="shared" si="0"/>
        <v>9.4707688468699189E-2</v>
      </c>
      <c r="H39" s="144">
        <v>1056870</v>
      </c>
      <c r="I39" s="176">
        <f>(F39-H39)/H39</f>
        <v>-2.6111631515702005E-2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0" zoomScaleNormal="100" workbookViewId="0">
      <selection activeCell="H15" sqref="H15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215</v>
      </c>
      <c r="E12" s="223" t="s">
        <v>217</v>
      </c>
      <c r="F12" s="230" t="s">
        <v>186</v>
      </c>
      <c r="G12" s="215" t="s">
        <v>210</v>
      </c>
      <c r="H12" s="232" t="s">
        <v>218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85248.8</v>
      </c>
      <c r="E15" s="133">
        <v>71500</v>
      </c>
      <c r="F15" s="67">
        <f t="shared" ref="F15:F30" si="0">D15-E15</f>
        <v>13748.800000000003</v>
      </c>
      <c r="G15" s="168">
        <v>51506.370138888888</v>
      </c>
      <c r="H15" s="66">
        <f>AVERAGE(D15:E15)</f>
        <v>78374.399999999994</v>
      </c>
      <c r="I15" s="69">
        <f>(H15-G15)/G15</f>
        <v>0.52164479439456601</v>
      </c>
    </row>
    <row r="16" spans="1:9" ht="16.5" customHeight="1">
      <c r="A16" s="37"/>
      <c r="B16" s="34" t="s">
        <v>5</v>
      </c>
      <c r="C16" s="15" t="s">
        <v>164</v>
      </c>
      <c r="D16" s="133">
        <v>98276.444444444438</v>
      </c>
      <c r="E16" s="133">
        <v>74000</v>
      </c>
      <c r="F16" s="71">
        <f t="shared" si="0"/>
        <v>24276.444444444438</v>
      </c>
      <c r="G16" s="171">
        <v>55442.237500000003</v>
      </c>
      <c r="H16" s="68">
        <f t="shared" ref="H16:H30" si="1">AVERAGE(D16:E16)</f>
        <v>86138.222222222219</v>
      </c>
      <c r="I16" s="72">
        <f t="shared" ref="I16:I39" si="2">(H16-G16)/G16</f>
        <v>0.55365703309182313</v>
      </c>
    </row>
    <row r="17" spans="1:9" ht="16.5">
      <c r="A17" s="37"/>
      <c r="B17" s="34" t="s">
        <v>6</v>
      </c>
      <c r="C17" s="15" t="s">
        <v>165</v>
      </c>
      <c r="D17" s="133">
        <v>135248.79999999999</v>
      </c>
      <c r="E17" s="133">
        <v>109166.6</v>
      </c>
      <c r="F17" s="71">
        <f t="shared" si="0"/>
        <v>26082.199999999983</v>
      </c>
      <c r="G17" s="171">
        <v>54475.248611111107</v>
      </c>
      <c r="H17" s="68">
        <f t="shared" si="1"/>
        <v>122207.7</v>
      </c>
      <c r="I17" s="72">
        <f t="shared" si="2"/>
        <v>1.2433619509002802</v>
      </c>
    </row>
    <row r="18" spans="1:9" ht="16.5">
      <c r="A18" s="37"/>
      <c r="B18" s="34" t="s">
        <v>7</v>
      </c>
      <c r="C18" s="151" t="s">
        <v>166</v>
      </c>
      <c r="D18" s="133">
        <v>45548.800000000003</v>
      </c>
      <c r="E18" s="133">
        <v>35200</v>
      </c>
      <c r="F18" s="71">
        <f t="shared" si="0"/>
        <v>10348.800000000003</v>
      </c>
      <c r="G18" s="171">
        <v>20757.499305555553</v>
      </c>
      <c r="H18" s="68">
        <f t="shared" si="1"/>
        <v>40374.400000000001</v>
      </c>
      <c r="I18" s="72">
        <f t="shared" si="2"/>
        <v>0.94505125139010193</v>
      </c>
    </row>
    <row r="19" spans="1:9" ht="16.5">
      <c r="A19" s="37"/>
      <c r="B19" s="34" t="s">
        <v>8</v>
      </c>
      <c r="C19" s="15" t="s">
        <v>167</v>
      </c>
      <c r="D19" s="133">
        <v>403499.71428571426</v>
      </c>
      <c r="E19" s="133">
        <v>360600</v>
      </c>
      <c r="F19" s="71">
        <f>D19-E19</f>
        <v>42899.714285714261</v>
      </c>
      <c r="G19" s="171">
        <v>280302.80714285711</v>
      </c>
      <c r="H19" s="68">
        <f t="shared" si="1"/>
        <v>382049.85714285716</v>
      </c>
      <c r="I19" s="72">
        <f t="shared" si="2"/>
        <v>0.36298976466598271</v>
      </c>
    </row>
    <row r="20" spans="1:9" ht="16.5">
      <c r="A20" s="37"/>
      <c r="B20" s="34" t="s">
        <v>9</v>
      </c>
      <c r="C20" s="151" t="s">
        <v>168</v>
      </c>
      <c r="D20" s="133">
        <v>121448.8</v>
      </c>
      <c r="E20" s="133">
        <v>94000</v>
      </c>
      <c r="F20" s="71">
        <f t="shared" si="0"/>
        <v>27448.800000000003</v>
      </c>
      <c r="G20" s="171">
        <v>55886.611111111109</v>
      </c>
      <c r="H20" s="68">
        <f t="shared" si="1"/>
        <v>107724.4</v>
      </c>
      <c r="I20" s="72">
        <f t="shared" si="2"/>
        <v>0.92755291219622271</v>
      </c>
    </row>
    <row r="21" spans="1:9" ht="16.5">
      <c r="A21" s="37"/>
      <c r="B21" s="34" t="s">
        <v>10</v>
      </c>
      <c r="C21" s="15" t="s">
        <v>169</v>
      </c>
      <c r="D21" s="133">
        <v>77249.8</v>
      </c>
      <c r="E21" s="133">
        <v>51333.2</v>
      </c>
      <c r="F21" s="71">
        <f t="shared" si="0"/>
        <v>25916.600000000006</v>
      </c>
      <c r="G21" s="171">
        <v>51947.086111111108</v>
      </c>
      <c r="H21" s="68">
        <f t="shared" si="1"/>
        <v>64291.5</v>
      </c>
      <c r="I21" s="72">
        <f t="shared" si="2"/>
        <v>0.23763438554541966</v>
      </c>
    </row>
    <row r="22" spans="1:9" ht="16.5">
      <c r="A22" s="37"/>
      <c r="B22" s="34" t="s">
        <v>11</v>
      </c>
      <c r="C22" s="15" t="s">
        <v>170</v>
      </c>
      <c r="D22" s="133">
        <v>43494.8</v>
      </c>
      <c r="E22" s="133">
        <v>30000</v>
      </c>
      <c r="F22" s="71">
        <f t="shared" si="0"/>
        <v>13494.800000000003</v>
      </c>
      <c r="G22" s="171">
        <v>11279.629166666666</v>
      </c>
      <c r="H22" s="68">
        <f t="shared" si="1"/>
        <v>36747.4</v>
      </c>
      <c r="I22" s="72">
        <f t="shared" si="2"/>
        <v>2.257855329907049</v>
      </c>
    </row>
    <row r="23" spans="1:9" ht="16.5">
      <c r="A23" s="37"/>
      <c r="B23" s="34" t="s">
        <v>12</v>
      </c>
      <c r="C23" s="15" t="s">
        <v>171</v>
      </c>
      <c r="D23" s="133">
        <v>46649.8</v>
      </c>
      <c r="E23" s="133">
        <v>34666.6</v>
      </c>
      <c r="F23" s="71">
        <f t="shared" si="0"/>
        <v>11983.200000000004</v>
      </c>
      <c r="G23" s="171">
        <v>14720.1875</v>
      </c>
      <c r="H23" s="68">
        <f t="shared" si="1"/>
        <v>40658.199999999997</v>
      </c>
      <c r="I23" s="72">
        <f t="shared" si="2"/>
        <v>1.7620707956335473</v>
      </c>
    </row>
    <row r="24" spans="1:9" ht="16.5">
      <c r="A24" s="37"/>
      <c r="B24" s="34" t="s">
        <v>13</v>
      </c>
      <c r="C24" s="15" t="s">
        <v>172</v>
      </c>
      <c r="D24" s="133">
        <v>50277.555555555555</v>
      </c>
      <c r="E24" s="133">
        <v>38000</v>
      </c>
      <c r="F24" s="71">
        <f t="shared" si="0"/>
        <v>12277.555555555555</v>
      </c>
      <c r="G24" s="171">
        <v>15167.84375</v>
      </c>
      <c r="H24" s="68">
        <f t="shared" si="1"/>
        <v>44138.777777777781</v>
      </c>
      <c r="I24" s="72">
        <f t="shared" si="2"/>
        <v>1.9100232376653921</v>
      </c>
    </row>
    <row r="25" spans="1:9" ht="16.5">
      <c r="A25" s="37"/>
      <c r="B25" s="34" t="s">
        <v>14</v>
      </c>
      <c r="C25" s="151" t="s">
        <v>173</v>
      </c>
      <c r="D25" s="133">
        <v>42649.8</v>
      </c>
      <c r="E25" s="133">
        <v>26000</v>
      </c>
      <c r="F25" s="71">
        <f t="shared" si="0"/>
        <v>16649.800000000003</v>
      </c>
      <c r="G25" s="171">
        <v>14265.5875</v>
      </c>
      <c r="H25" s="68">
        <f t="shared" si="1"/>
        <v>34324.9</v>
      </c>
      <c r="I25" s="72">
        <f t="shared" si="2"/>
        <v>1.4061329405466128</v>
      </c>
    </row>
    <row r="26" spans="1:9" ht="16.5">
      <c r="A26" s="37"/>
      <c r="B26" s="34" t="s">
        <v>15</v>
      </c>
      <c r="C26" s="15" t="s">
        <v>174</v>
      </c>
      <c r="D26" s="133">
        <v>113449.8</v>
      </c>
      <c r="E26" s="133">
        <v>77500</v>
      </c>
      <c r="F26" s="71">
        <f t="shared" si="0"/>
        <v>35949.800000000003</v>
      </c>
      <c r="G26" s="171">
        <v>40676.042361111111</v>
      </c>
      <c r="H26" s="68">
        <f t="shared" si="1"/>
        <v>95474.9</v>
      </c>
      <c r="I26" s="72">
        <f t="shared" si="2"/>
        <v>1.3472022954543896</v>
      </c>
    </row>
    <row r="27" spans="1:9" ht="16.5">
      <c r="A27" s="37"/>
      <c r="B27" s="34" t="s">
        <v>16</v>
      </c>
      <c r="C27" s="15" t="s">
        <v>175</v>
      </c>
      <c r="D27" s="133">
        <v>44277.555555555555</v>
      </c>
      <c r="E27" s="133">
        <v>34500</v>
      </c>
      <c r="F27" s="71">
        <f t="shared" si="0"/>
        <v>9777.5555555555547</v>
      </c>
      <c r="G27" s="171">
        <v>15122.726388888888</v>
      </c>
      <c r="H27" s="68">
        <f t="shared" si="1"/>
        <v>39388.777777777781</v>
      </c>
      <c r="I27" s="72">
        <f t="shared" si="2"/>
        <v>1.6046082409265749</v>
      </c>
    </row>
    <row r="28" spans="1:9" ht="16.5">
      <c r="A28" s="37"/>
      <c r="B28" s="34" t="s">
        <v>17</v>
      </c>
      <c r="C28" s="15" t="s">
        <v>176</v>
      </c>
      <c r="D28" s="133">
        <v>113323.8</v>
      </c>
      <c r="E28" s="133">
        <v>95166.6</v>
      </c>
      <c r="F28" s="71">
        <f t="shared" si="0"/>
        <v>18157.199999999997</v>
      </c>
      <c r="G28" s="171">
        <v>96405.71458333332</v>
      </c>
      <c r="H28" s="68">
        <f t="shared" si="1"/>
        <v>104245.20000000001</v>
      </c>
      <c r="I28" s="72">
        <f t="shared" si="2"/>
        <v>8.1317642325966291E-2</v>
      </c>
    </row>
    <row r="29" spans="1:9" ht="16.5">
      <c r="A29" s="37"/>
      <c r="B29" s="34" t="s">
        <v>18</v>
      </c>
      <c r="C29" s="15" t="s">
        <v>177</v>
      </c>
      <c r="D29" s="133">
        <v>115835.71428571429</v>
      </c>
      <c r="E29" s="133">
        <v>82000</v>
      </c>
      <c r="F29" s="71">
        <f t="shared" si="0"/>
        <v>33835.71428571429</v>
      </c>
      <c r="G29" s="171">
        <v>44648.449107142857</v>
      </c>
      <c r="H29" s="68">
        <f t="shared" si="1"/>
        <v>98917.857142857145</v>
      </c>
      <c r="I29" s="72">
        <f t="shared" si="2"/>
        <v>1.2154824886634701</v>
      </c>
    </row>
    <row r="30" spans="1:9" ht="17.25" thickBot="1">
      <c r="A30" s="38"/>
      <c r="B30" s="36" t="s">
        <v>19</v>
      </c>
      <c r="C30" s="16" t="s">
        <v>178</v>
      </c>
      <c r="D30" s="143">
        <v>55148.800000000003</v>
      </c>
      <c r="E30" s="136">
        <v>49166.6</v>
      </c>
      <c r="F30" s="74">
        <f t="shared" si="0"/>
        <v>5982.2000000000044</v>
      </c>
      <c r="G30" s="174">
        <v>37102.494444444441</v>
      </c>
      <c r="H30" s="100">
        <f t="shared" si="1"/>
        <v>52157.7</v>
      </c>
      <c r="I30" s="75">
        <f t="shared" si="2"/>
        <v>0.40577340637025161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177448.8</v>
      </c>
      <c r="E32" s="133">
        <v>103500</v>
      </c>
      <c r="F32" s="67">
        <f>D32-E32</f>
        <v>73948.799999999988</v>
      </c>
      <c r="G32" s="177">
        <v>69489.814285714296</v>
      </c>
      <c r="H32" s="68">
        <f>AVERAGE(D32:E32)</f>
        <v>140474.4</v>
      </c>
      <c r="I32" s="78">
        <f t="shared" si="2"/>
        <v>1.0215106551073154</v>
      </c>
    </row>
    <row r="33" spans="1:9" ht="16.5">
      <c r="A33" s="37"/>
      <c r="B33" s="34" t="s">
        <v>27</v>
      </c>
      <c r="C33" s="15" t="s">
        <v>180</v>
      </c>
      <c r="D33" s="47">
        <v>161948.79999999999</v>
      </c>
      <c r="E33" s="133">
        <v>103500</v>
      </c>
      <c r="F33" s="79">
        <f>D33-E33</f>
        <v>58448.799999999988</v>
      </c>
      <c r="G33" s="171">
        <v>67802.05</v>
      </c>
      <c r="H33" s="68">
        <f>AVERAGE(D33:E33)</f>
        <v>132724.4</v>
      </c>
      <c r="I33" s="72">
        <f t="shared" si="2"/>
        <v>0.95752783286051069</v>
      </c>
    </row>
    <row r="34" spans="1:9" ht="16.5">
      <c r="A34" s="37"/>
      <c r="B34" s="39" t="s">
        <v>28</v>
      </c>
      <c r="C34" s="15" t="s">
        <v>181</v>
      </c>
      <c r="D34" s="47">
        <v>45680</v>
      </c>
      <c r="E34" s="133">
        <v>43000</v>
      </c>
      <c r="F34" s="71">
        <f>D34-E34</f>
        <v>2680</v>
      </c>
      <c r="G34" s="171">
        <v>42024.126190476192</v>
      </c>
      <c r="H34" s="68">
        <f>AVERAGE(D34:E34)</f>
        <v>44340</v>
      </c>
      <c r="I34" s="72">
        <f t="shared" si="2"/>
        <v>5.5108196635118796E-2</v>
      </c>
    </row>
    <row r="35" spans="1:9" ht="16.5">
      <c r="A35" s="37"/>
      <c r="B35" s="34" t="s">
        <v>29</v>
      </c>
      <c r="C35" s="15" t="s">
        <v>182</v>
      </c>
      <c r="D35" s="47">
        <v>92061.25</v>
      </c>
      <c r="E35" s="133">
        <v>67000</v>
      </c>
      <c r="F35" s="79">
        <f>D35-E35</f>
        <v>25061.25</v>
      </c>
      <c r="G35" s="171">
        <v>41158.050000000003</v>
      </c>
      <c r="H35" s="68">
        <f>AVERAGE(D35:E35)</f>
        <v>79530.625</v>
      </c>
      <c r="I35" s="72">
        <f t="shared" si="2"/>
        <v>0.93232247397532186</v>
      </c>
    </row>
    <row r="36" spans="1:9" ht="17.25" thickBot="1">
      <c r="A36" s="38"/>
      <c r="B36" s="39" t="s">
        <v>30</v>
      </c>
      <c r="C36" s="15" t="s">
        <v>183</v>
      </c>
      <c r="D36" s="50">
        <v>44248.800000000003</v>
      </c>
      <c r="E36" s="133">
        <v>36333.199999999997</v>
      </c>
      <c r="F36" s="71">
        <f>D36-E36</f>
        <v>7915.6000000000058</v>
      </c>
      <c r="G36" s="174">
        <v>23232.2</v>
      </c>
      <c r="H36" s="68">
        <f>AVERAGE(D36:E36)</f>
        <v>40291</v>
      </c>
      <c r="I36" s="80">
        <f t="shared" si="2"/>
        <v>0.7342739818011208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1706692</v>
      </c>
      <c r="E38" s="134">
        <v>1743526.6</v>
      </c>
      <c r="F38" s="67">
        <f>D38-E38</f>
        <v>-36834.600000000093</v>
      </c>
      <c r="G38" s="171">
        <v>1384335.875</v>
      </c>
      <c r="H38" s="67">
        <f>AVERAGE(D38:E38)</f>
        <v>1725109.3</v>
      </c>
      <c r="I38" s="78">
        <f t="shared" si="2"/>
        <v>0.24616383289207183</v>
      </c>
    </row>
    <row r="39" spans="1:9" ht="17.25" thickBot="1">
      <c r="A39" s="38"/>
      <c r="B39" s="36" t="s">
        <v>32</v>
      </c>
      <c r="C39" s="16" t="s">
        <v>185</v>
      </c>
      <c r="D39" s="57">
        <v>947830</v>
      </c>
      <c r="E39" s="135">
        <v>1029273.4</v>
      </c>
      <c r="F39" s="74">
        <f>D39-E39</f>
        <v>-81443.400000000023</v>
      </c>
      <c r="G39" s="171">
        <v>940226.70238095243</v>
      </c>
      <c r="H39" s="81">
        <f>AVERAGE(D39:E39)</f>
        <v>988551.7</v>
      </c>
      <c r="I39" s="75">
        <f t="shared" si="2"/>
        <v>5.1397176337018825E-2</v>
      </c>
    </row>
    <row r="40" spans="1:9" ht="15.75" customHeight="1" thickBot="1">
      <c r="A40" s="225"/>
      <c r="B40" s="226"/>
      <c r="C40" s="227"/>
      <c r="D40" s="83">
        <f>SUM(D15:D39)</f>
        <v>4767538.4341269843</v>
      </c>
      <c r="E40" s="83">
        <f>SUM(E15:E39)</f>
        <v>4388932.8000000007</v>
      </c>
      <c r="F40" s="83">
        <f>SUM(F15:F39)</f>
        <v>378605.63412698405</v>
      </c>
      <c r="G40" s="83">
        <f>SUM(G15:G39)</f>
        <v>3427975.3525793655</v>
      </c>
      <c r="H40" s="83">
        <f>AVERAGE(D40:E40)</f>
        <v>4578235.6170634925</v>
      </c>
      <c r="I40" s="75">
        <f>(H40-G40)/G40</f>
        <v>0.33555091451244495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5" zoomScaleNormal="100" workbookViewId="0">
      <selection activeCell="F41" sqref="F41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210</v>
      </c>
      <c r="F13" s="232" t="s">
        <v>219</v>
      </c>
      <c r="G13" s="215" t="s">
        <v>197</v>
      </c>
      <c r="H13" s="232" t="s">
        <v>212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51506.370138888888</v>
      </c>
      <c r="F16" s="42">
        <v>78374.399999999994</v>
      </c>
      <c r="G16" s="21">
        <f t="shared" ref="G16:G31" si="0">(F16-E16)/E16</f>
        <v>0.52164479439456601</v>
      </c>
      <c r="H16" s="168">
        <v>71657.700000000012</v>
      </c>
      <c r="I16" s="21">
        <f t="shared" ref="I16:I31" si="1">(F16-H16)/H16</f>
        <v>9.3733122888398329E-2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55442.237500000003</v>
      </c>
      <c r="F17" s="46">
        <v>86138.222222222219</v>
      </c>
      <c r="G17" s="21">
        <f t="shared" si="0"/>
        <v>0.55365703309182313</v>
      </c>
      <c r="H17" s="171">
        <v>89804.888888888891</v>
      </c>
      <c r="I17" s="21">
        <f t="shared" si="1"/>
        <v>-4.0829254532047304E-2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54475.248611111107</v>
      </c>
      <c r="F18" s="46">
        <v>122207.7</v>
      </c>
      <c r="G18" s="21">
        <f t="shared" si="0"/>
        <v>1.2433619509002802</v>
      </c>
      <c r="H18" s="171">
        <v>101874.4</v>
      </c>
      <c r="I18" s="21">
        <f t="shared" si="1"/>
        <v>0.19959185035691013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20757.499305555553</v>
      </c>
      <c r="F19" s="46">
        <v>40374.400000000001</v>
      </c>
      <c r="G19" s="21">
        <f t="shared" si="0"/>
        <v>0.94505125139010193</v>
      </c>
      <c r="H19" s="171">
        <v>38341</v>
      </c>
      <c r="I19" s="21">
        <f t="shared" si="1"/>
        <v>5.3034610469210541E-2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280302.80714285711</v>
      </c>
      <c r="F20" s="46">
        <v>382049.85714285716</v>
      </c>
      <c r="G20" s="21">
        <f t="shared" si="0"/>
        <v>0.36298976466598271</v>
      </c>
      <c r="H20" s="171">
        <v>359510.22499999998</v>
      </c>
      <c r="I20" s="21">
        <f t="shared" si="1"/>
        <v>6.2695385486900082E-2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55886.611111111109</v>
      </c>
      <c r="F21" s="46">
        <v>107724.4</v>
      </c>
      <c r="G21" s="21">
        <f t="shared" si="0"/>
        <v>0.92755291219622271</v>
      </c>
      <c r="H21" s="171">
        <v>86224.4</v>
      </c>
      <c r="I21" s="21">
        <f t="shared" si="1"/>
        <v>0.24934937210348812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51947.086111111108</v>
      </c>
      <c r="F22" s="46">
        <v>64291.5</v>
      </c>
      <c r="G22" s="21">
        <f t="shared" si="0"/>
        <v>0.23763438554541966</v>
      </c>
      <c r="H22" s="171">
        <v>66574.899999999994</v>
      </c>
      <c r="I22" s="21">
        <f t="shared" si="1"/>
        <v>-3.4298211488113302E-2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11279.629166666666</v>
      </c>
      <c r="F23" s="46">
        <v>36747.4</v>
      </c>
      <c r="G23" s="21">
        <f t="shared" si="0"/>
        <v>2.257855329907049</v>
      </c>
      <c r="H23" s="171">
        <v>32330.411111111109</v>
      </c>
      <c r="I23" s="21">
        <f t="shared" si="1"/>
        <v>0.13662025124607494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14720.1875</v>
      </c>
      <c r="F24" s="46">
        <v>40658.199999999997</v>
      </c>
      <c r="G24" s="21">
        <f t="shared" si="0"/>
        <v>1.7620707956335473</v>
      </c>
      <c r="H24" s="171">
        <v>35944.333333333328</v>
      </c>
      <c r="I24" s="21">
        <f t="shared" si="1"/>
        <v>0.13114352749158428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15167.84375</v>
      </c>
      <c r="F25" s="46">
        <v>44138.777777777781</v>
      </c>
      <c r="G25" s="21">
        <f t="shared" si="0"/>
        <v>1.9100232376653921</v>
      </c>
      <c r="H25" s="171">
        <v>39719.333333333328</v>
      </c>
      <c r="I25" s="21">
        <f t="shared" si="1"/>
        <v>0.11126683339207909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14265.5875</v>
      </c>
      <c r="F26" s="46">
        <v>34324.9</v>
      </c>
      <c r="G26" s="21">
        <f t="shared" si="0"/>
        <v>1.4061329405466128</v>
      </c>
      <c r="H26" s="171">
        <v>35027.666666666672</v>
      </c>
      <c r="I26" s="21">
        <f t="shared" si="1"/>
        <v>-2.006318814651285E-2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40676.042361111111</v>
      </c>
      <c r="F27" s="46">
        <v>95474.9</v>
      </c>
      <c r="G27" s="21">
        <f t="shared" si="0"/>
        <v>1.3472022954543896</v>
      </c>
      <c r="H27" s="171">
        <v>93360.966666666674</v>
      </c>
      <c r="I27" s="21">
        <f t="shared" si="1"/>
        <v>2.2642581892718044E-2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15122.726388888888</v>
      </c>
      <c r="F28" s="46">
        <v>39388.777777777781</v>
      </c>
      <c r="G28" s="21">
        <f t="shared" si="0"/>
        <v>1.6046082409265749</v>
      </c>
      <c r="H28" s="171">
        <v>35944.333333333328</v>
      </c>
      <c r="I28" s="21">
        <f t="shared" si="1"/>
        <v>9.5827189574002006E-2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96405.71458333332</v>
      </c>
      <c r="F29" s="46">
        <v>104245.20000000001</v>
      </c>
      <c r="G29" s="21">
        <f t="shared" si="0"/>
        <v>8.1317642325966291E-2</v>
      </c>
      <c r="H29" s="171">
        <v>102974.39999999999</v>
      </c>
      <c r="I29" s="21">
        <f t="shared" si="1"/>
        <v>1.2340931338274538E-2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44648.449107142857</v>
      </c>
      <c r="F30" s="46">
        <v>98917.857142857145</v>
      </c>
      <c r="G30" s="21">
        <f t="shared" si="0"/>
        <v>1.2154824886634701</v>
      </c>
      <c r="H30" s="171">
        <v>104125</v>
      </c>
      <c r="I30" s="21">
        <f t="shared" si="1"/>
        <v>-5.0008574858514815E-2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37102.494444444441</v>
      </c>
      <c r="F31" s="49">
        <v>52157.7</v>
      </c>
      <c r="G31" s="23">
        <f t="shared" si="0"/>
        <v>0.40577340637025161</v>
      </c>
      <c r="H31" s="174">
        <v>52174.400000000001</v>
      </c>
      <c r="I31" s="23">
        <f t="shared" si="1"/>
        <v>-3.2008034591685509E-4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69489.814285714296</v>
      </c>
      <c r="F33" s="54">
        <v>140474.4</v>
      </c>
      <c r="G33" s="21">
        <f>(F33-E33)/E33</f>
        <v>1.0215106551073154</v>
      </c>
      <c r="H33" s="177">
        <v>145896.9</v>
      </c>
      <c r="I33" s="21">
        <f>(F33-H33)/H33</f>
        <v>-3.7166656728141588E-2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67802.05</v>
      </c>
      <c r="F34" s="46">
        <v>132724.4</v>
      </c>
      <c r="G34" s="21">
        <f>(F34-E34)/E34</f>
        <v>0.95752783286051069</v>
      </c>
      <c r="H34" s="171">
        <v>145396.9</v>
      </c>
      <c r="I34" s="21">
        <f>(F34-H34)/H34</f>
        <v>-8.7157979296670018E-2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42024.126190476192</v>
      </c>
      <c r="F35" s="46">
        <v>44340</v>
      </c>
      <c r="G35" s="21">
        <f>(F35-E35)/E35</f>
        <v>5.5108196635118796E-2</v>
      </c>
      <c r="H35" s="171">
        <v>44093.125</v>
      </c>
      <c r="I35" s="21">
        <f>(F35-H35)/H35</f>
        <v>5.5989454138258513E-3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41158.050000000003</v>
      </c>
      <c r="F36" s="46">
        <v>79530.625</v>
      </c>
      <c r="G36" s="21">
        <f>(F36-E36)/E36</f>
        <v>0.93232247397532186</v>
      </c>
      <c r="H36" s="171">
        <v>74499.28571428571</v>
      </c>
      <c r="I36" s="21">
        <f>(F36-H36)/H36</f>
        <v>6.7535403023998367E-2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23232.2</v>
      </c>
      <c r="F37" s="49">
        <v>40291</v>
      </c>
      <c r="G37" s="23">
        <f>(F37-E37)/E37</f>
        <v>0.7342739818011208</v>
      </c>
      <c r="H37" s="174">
        <v>39524.400000000001</v>
      </c>
      <c r="I37" s="23">
        <f>(F37-H37)/H37</f>
        <v>1.9395613848660537E-2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1384335.875</v>
      </c>
      <c r="F39" s="46">
        <v>1725109.3</v>
      </c>
      <c r="G39" s="21">
        <f t="shared" ref="G39:G44" si="2">(F39-E39)/E39</f>
        <v>0.24616383289207183</v>
      </c>
      <c r="H39" s="171">
        <v>1670325.75</v>
      </c>
      <c r="I39" s="21">
        <f t="shared" ref="I39:I44" si="3">(F39-H39)/H39</f>
        <v>3.2798123360069167E-2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940226.70238095243</v>
      </c>
      <c r="F40" s="46">
        <v>988551.7</v>
      </c>
      <c r="G40" s="21">
        <f t="shared" si="2"/>
        <v>5.1397176337018825E-2</v>
      </c>
      <c r="H40" s="171">
        <v>993230.27752976189</v>
      </c>
      <c r="I40" s="21">
        <f t="shared" si="3"/>
        <v>-4.7104660778142134E-3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637831.06666666665</v>
      </c>
      <c r="F41" s="57">
        <v>626704</v>
      </c>
      <c r="G41" s="21">
        <f t="shared" si="2"/>
        <v>-1.7445162595822111E-2</v>
      </c>
      <c r="H41" s="179">
        <v>628497.33258928568</v>
      </c>
      <c r="I41" s="21">
        <f t="shared" si="3"/>
        <v>-2.8533654739591376E-3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257217.02380952382</v>
      </c>
      <c r="F42" s="47">
        <v>312668.57142857142</v>
      </c>
      <c r="G42" s="21">
        <f t="shared" si="2"/>
        <v>0.21558272775953966</v>
      </c>
      <c r="H42" s="172">
        <v>270146.5</v>
      </c>
      <c r="I42" s="21">
        <f t="shared" si="3"/>
        <v>0.15740374733180484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236864.58333333331</v>
      </c>
      <c r="F43" s="47">
        <v>246675</v>
      </c>
      <c r="G43" s="21">
        <f t="shared" si="2"/>
        <v>4.1417828400545406E-2</v>
      </c>
      <c r="H43" s="172">
        <v>188370</v>
      </c>
      <c r="I43" s="21">
        <f t="shared" si="3"/>
        <v>0.30952380952380953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559188.69047619042</v>
      </c>
      <c r="F44" s="50">
        <v>757068</v>
      </c>
      <c r="G44" s="31">
        <f t="shared" si="2"/>
        <v>0.35386858299172819</v>
      </c>
      <c r="H44" s="175">
        <v>762450</v>
      </c>
      <c r="I44" s="31">
        <f t="shared" si="3"/>
        <v>-7.058823529411765E-3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343721.87599206349</v>
      </c>
      <c r="F46" s="43">
        <v>319444.125</v>
      </c>
      <c r="G46" s="21">
        <f t="shared" ref="G46:G51" si="4">(F46-E46)/E46</f>
        <v>-7.0631963479170765E-2</v>
      </c>
      <c r="H46" s="169">
        <v>327001.88392857142</v>
      </c>
      <c r="I46" s="21">
        <f t="shared" ref="I46:I51" si="5">(F46-H46)/H46</f>
        <v>-2.31122794699932E-2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318144.72222222225</v>
      </c>
      <c r="F47" s="47">
        <v>315205.8</v>
      </c>
      <c r="G47" s="21">
        <f t="shared" si="4"/>
        <v>-9.2376896957273406E-3</v>
      </c>
      <c r="H47" s="172">
        <v>319631</v>
      </c>
      <c r="I47" s="21">
        <f t="shared" si="5"/>
        <v>-1.3844714686623049E-2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1008695.0595238095</v>
      </c>
      <c r="F48" s="47">
        <v>990031.71428571432</v>
      </c>
      <c r="G48" s="21">
        <f t="shared" si="4"/>
        <v>-1.850246520182804E-2</v>
      </c>
      <c r="H48" s="172">
        <v>1000411.2857142857</v>
      </c>
      <c r="I48" s="21">
        <f t="shared" si="5"/>
        <v>-1.0375304214166707E-2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1285784.3046666668</v>
      </c>
      <c r="F49" s="47">
        <v>1301883.375</v>
      </c>
      <c r="G49" s="21">
        <f t="shared" si="4"/>
        <v>1.2520817274641429E-2</v>
      </c>
      <c r="H49" s="172">
        <v>1324715.3287499999</v>
      </c>
      <c r="I49" s="21">
        <f t="shared" si="5"/>
        <v>-1.7235366160927631E-2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159731.04166666666</v>
      </c>
      <c r="F50" s="47">
        <v>140826.99776785716</v>
      </c>
      <c r="G50" s="21">
        <f t="shared" si="4"/>
        <v>-0.11834921817049962</v>
      </c>
      <c r="H50" s="172">
        <v>140826.99776785716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1735144.375</v>
      </c>
      <c r="F51" s="50">
        <v>1761259.5</v>
      </c>
      <c r="G51" s="31">
        <f t="shared" si="4"/>
        <v>1.5050692827794228E-2</v>
      </c>
      <c r="H51" s="175">
        <v>1761259.5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167078.75</v>
      </c>
      <c r="F53" s="66">
        <v>143974.50669642858</v>
      </c>
      <c r="G53" s="22">
        <f t="shared" ref="G53:G61" si="6">(F53-E53)/E53</f>
        <v>-0.13828355373481918</v>
      </c>
      <c r="H53" s="132">
        <v>143974.50669642858</v>
      </c>
      <c r="I53" s="22">
        <f t="shared" ref="I53:I61" si="7">(F53-H53)/H53</f>
        <v>0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171670</v>
      </c>
      <c r="F54" s="70">
        <v>192862.0078125</v>
      </c>
      <c r="G54" s="21">
        <f t="shared" si="6"/>
        <v>0.12344619218558862</v>
      </c>
      <c r="H54" s="183">
        <v>192862.0078125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145067</v>
      </c>
      <c r="F55" s="70">
        <v>137839</v>
      </c>
      <c r="G55" s="21">
        <f t="shared" si="6"/>
        <v>-4.9825253158885204E-2</v>
      </c>
      <c r="H55" s="183">
        <v>137839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172108.54166666666</v>
      </c>
      <c r="F56" s="70">
        <v>206669.60089285712</v>
      </c>
      <c r="G56" s="21">
        <f t="shared" si="6"/>
        <v>0.20080966866320341</v>
      </c>
      <c r="H56" s="183">
        <v>191238.79821428569</v>
      </c>
      <c r="I56" s="21">
        <f t="shared" si="7"/>
        <v>8.0688661624410574E-2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109164.375</v>
      </c>
      <c r="F57" s="98">
        <v>101808.99944196429</v>
      </c>
      <c r="G57" s="21">
        <f t="shared" si="6"/>
        <v>-6.7378900470375161E-2</v>
      </c>
      <c r="H57" s="188">
        <v>101808.99944196429</v>
      </c>
      <c r="I57" s="21">
        <f t="shared" si="7"/>
        <v>0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104487.29166666666</v>
      </c>
      <c r="F58" s="50">
        <v>91499.720663265311</v>
      </c>
      <c r="G58" s="29">
        <f t="shared" si="6"/>
        <v>-0.12429809210515327</v>
      </c>
      <c r="H58" s="175">
        <v>94035.5</v>
      </c>
      <c r="I58" s="29">
        <f t="shared" si="7"/>
        <v>-2.6966191882158222E-2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234919.28571428568</v>
      </c>
      <c r="F59" s="68">
        <v>207094.875</v>
      </c>
      <c r="G59" s="21">
        <f t="shared" si="6"/>
        <v>-0.11844242855448819</v>
      </c>
      <c r="H59" s="182">
        <v>206982.75</v>
      </c>
      <c r="I59" s="21">
        <f t="shared" si="7"/>
        <v>5.4171180931744309E-4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224615.2976190476</v>
      </c>
      <c r="F60" s="70">
        <v>195008.20044642856</v>
      </c>
      <c r="G60" s="21">
        <f t="shared" si="6"/>
        <v>-0.13181246997180629</v>
      </c>
      <c r="H60" s="183">
        <v>193842.10044642858</v>
      </c>
      <c r="I60" s="21">
        <f t="shared" si="7"/>
        <v>6.0157210292005039E-3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1509111.25</v>
      </c>
      <c r="F61" s="73">
        <v>978328</v>
      </c>
      <c r="G61" s="29">
        <f t="shared" si="6"/>
        <v>-0.35171909956936576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461089.23660714284</v>
      </c>
      <c r="F63" s="54">
        <v>396372.10863095237</v>
      </c>
      <c r="G63" s="21">
        <f t="shared" ref="G63:G68" si="8">(F63-E63)/E63</f>
        <v>-0.14035705637460097</v>
      </c>
      <c r="H63" s="177">
        <v>396372.10863095237</v>
      </c>
      <c r="I63" s="21">
        <f t="shared" ref="I63:I74" si="9">(F63-H63)/H63</f>
        <v>0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2497897.1875</v>
      </c>
      <c r="F64" s="46">
        <v>2830633</v>
      </c>
      <c r="G64" s="21">
        <f t="shared" si="8"/>
        <v>0.13320636820645765</v>
      </c>
      <c r="H64" s="171">
        <v>2830633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903607.36111111112</v>
      </c>
      <c r="F65" s="46">
        <v>903839.625</v>
      </c>
      <c r="G65" s="21">
        <f t="shared" si="8"/>
        <v>2.5704072242536312E-4</v>
      </c>
      <c r="H65" s="171">
        <v>894533.25</v>
      </c>
      <c r="I65" s="21">
        <f t="shared" si="9"/>
        <v>1.0403609927300075E-2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643982.27083333337</v>
      </c>
      <c r="F66" s="46">
        <v>597551.5</v>
      </c>
      <c r="G66" s="21">
        <f t="shared" si="8"/>
        <v>-7.209945511892818E-2</v>
      </c>
      <c r="H66" s="171">
        <v>597551.5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269879.0625</v>
      </c>
      <c r="F67" s="46">
        <v>285918.75</v>
      </c>
      <c r="G67" s="21">
        <f t="shared" si="8"/>
        <v>5.9432870973456862E-2</v>
      </c>
      <c r="H67" s="171">
        <v>290179.5</v>
      </c>
      <c r="I67" s="21">
        <f t="shared" si="9"/>
        <v>-1.4683153013910355E-2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221727.625</v>
      </c>
      <c r="F68" s="58">
        <v>221330.24497767858</v>
      </c>
      <c r="G68" s="31">
        <f t="shared" si="8"/>
        <v>-1.7921989753032364E-3</v>
      </c>
      <c r="H68" s="180">
        <v>222002.99497767858</v>
      </c>
      <c r="I68" s="31">
        <f t="shared" si="9"/>
        <v>-3.0303645230896187E-3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278102.58928571432</v>
      </c>
      <c r="F70" s="43">
        <v>301952.625</v>
      </c>
      <c r="G70" s="21">
        <f>(F70-E70)/E70</f>
        <v>8.5759847743750645E-2</v>
      </c>
      <c r="H70" s="169">
        <v>301952.625</v>
      </c>
      <c r="I70" s="21">
        <f t="shared" si="9"/>
        <v>0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208902.60416666666</v>
      </c>
      <c r="F71" s="47">
        <v>197974.42155612246</v>
      </c>
      <c r="G71" s="21">
        <f>(F71-E71)/E71</f>
        <v>-5.2312333080469786E-2</v>
      </c>
      <c r="H71" s="172">
        <v>197974.42155612246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88360.730158730163</v>
      </c>
      <c r="F72" s="47">
        <v>80174.380580357145</v>
      </c>
      <c r="G72" s="21">
        <f>(F72-E72)/E72</f>
        <v>-9.2646920907819078E-2</v>
      </c>
      <c r="H72" s="172">
        <v>80174.380580357145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124790</v>
      </c>
      <c r="F73" s="47">
        <v>130423.8</v>
      </c>
      <c r="G73" s="21">
        <f>(F73-E73)/E73</f>
        <v>4.5146245692763869E-2</v>
      </c>
      <c r="H73" s="172">
        <v>130423.8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124374.90327380953</v>
      </c>
      <c r="F74" s="50">
        <v>119794.88392857142</v>
      </c>
      <c r="G74" s="21">
        <f>(F74-E74)/E74</f>
        <v>-3.682430478080663E-2</v>
      </c>
      <c r="H74" s="175">
        <v>120392.88392857142</v>
      </c>
      <c r="I74" s="21">
        <f t="shared" si="9"/>
        <v>-4.9670709803312863E-3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78361.42857142858</v>
      </c>
      <c r="F76" s="43">
        <v>71631.857142857145</v>
      </c>
      <c r="G76" s="22">
        <f t="shared" ref="G76:G82" si="10">(F76-E76)/E76</f>
        <v>-8.5878621041693318E-2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94000.156746031746</v>
      </c>
      <c r="F77" s="32">
        <v>106102.28571428571</v>
      </c>
      <c r="G77" s="21">
        <f t="shared" si="10"/>
        <v>0.12874583816866733</v>
      </c>
      <c r="H77" s="163">
        <v>116097.42857142857</v>
      </c>
      <c r="I77" s="21">
        <f t="shared" si="11"/>
        <v>-8.6092715231788061E-2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43621.166666666664</v>
      </c>
      <c r="F78" s="47">
        <v>48737</v>
      </c>
      <c r="G78" s="21">
        <f t="shared" si="10"/>
        <v>0.11727869115528783</v>
      </c>
      <c r="H78" s="172">
        <v>48737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95068.777777777781</v>
      </c>
      <c r="F79" s="47">
        <v>94185</v>
      </c>
      <c r="G79" s="21">
        <f t="shared" si="10"/>
        <v>-9.296193749788198E-3</v>
      </c>
      <c r="H79" s="172">
        <v>91942.5</v>
      </c>
      <c r="I79" s="21">
        <f t="shared" si="11"/>
        <v>2.4390243902439025E-2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136991.28571428571</v>
      </c>
      <c r="F80" s="61">
        <v>130513.5</v>
      </c>
      <c r="G80" s="21">
        <f t="shared" si="10"/>
        <v>-4.728611517520924E-2</v>
      </c>
      <c r="H80" s="181">
        <v>128495.25</v>
      </c>
      <c r="I80" s="21">
        <f t="shared" si="11"/>
        <v>1.5706806282722512E-2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778200</v>
      </c>
      <c r="F81" s="61">
        <v>578565</v>
      </c>
      <c r="G81" s="21">
        <f t="shared" si="10"/>
        <v>-0.25653430994602927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167886.72916666666</v>
      </c>
      <c r="F82" s="50">
        <v>177045.375</v>
      </c>
      <c r="G82" s="23">
        <f t="shared" si="10"/>
        <v>5.4552530023032703E-2</v>
      </c>
      <c r="H82" s="175">
        <v>174317</v>
      </c>
      <c r="I82" s="23">
        <f t="shared" si="11"/>
        <v>1.5651801029159518E-2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opLeftCell="A49" zoomScaleNormal="100" workbookViewId="0">
      <selection activeCell="I89" sqref="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8" t="s">
        <v>208</v>
      </c>
      <c r="E11" s="238"/>
      <c r="F11" s="197" t="s">
        <v>213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210</v>
      </c>
      <c r="F13" s="232" t="s">
        <v>219</v>
      </c>
      <c r="G13" s="215" t="s">
        <v>197</v>
      </c>
      <c r="H13" s="232" t="s">
        <v>212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18</v>
      </c>
      <c r="C16" s="150" t="s">
        <v>98</v>
      </c>
      <c r="D16" s="147" t="s">
        <v>83</v>
      </c>
      <c r="E16" s="168">
        <v>44648.449107142857</v>
      </c>
      <c r="F16" s="168">
        <v>98917.857142857145</v>
      </c>
      <c r="G16" s="156">
        <f>(F16-E16)/E16</f>
        <v>1.2154824886634701</v>
      </c>
      <c r="H16" s="168">
        <v>104125</v>
      </c>
      <c r="I16" s="156">
        <f>(F16-H16)/H16</f>
        <v>-5.0008574858514815E-2</v>
      </c>
    </row>
    <row r="17" spans="1:9" ht="16.5">
      <c r="A17" s="129"/>
      <c r="B17" s="164" t="s">
        <v>5</v>
      </c>
      <c r="C17" s="151" t="s">
        <v>85</v>
      </c>
      <c r="D17" s="147" t="s">
        <v>161</v>
      </c>
      <c r="E17" s="171">
        <v>55442.237500000003</v>
      </c>
      <c r="F17" s="171">
        <v>86138.222222222219</v>
      </c>
      <c r="G17" s="156">
        <f>(F17-E17)/E17</f>
        <v>0.55365703309182313</v>
      </c>
      <c r="H17" s="171">
        <v>89804.888888888891</v>
      </c>
      <c r="I17" s="156">
        <f>(F17-H17)/H17</f>
        <v>-4.0829254532047304E-2</v>
      </c>
    </row>
    <row r="18" spans="1:9" ht="16.5">
      <c r="A18" s="129"/>
      <c r="B18" s="164" t="s">
        <v>10</v>
      </c>
      <c r="C18" s="151" t="s">
        <v>90</v>
      </c>
      <c r="D18" s="147" t="s">
        <v>161</v>
      </c>
      <c r="E18" s="171">
        <v>51947.086111111108</v>
      </c>
      <c r="F18" s="171">
        <v>64291.5</v>
      </c>
      <c r="G18" s="156">
        <f>(F18-E18)/E18</f>
        <v>0.23763438554541966</v>
      </c>
      <c r="H18" s="171">
        <v>66574.899999999994</v>
      </c>
      <c r="I18" s="156">
        <f>(F18-H18)/H18</f>
        <v>-3.4298211488113302E-2</v>
      </c>
    </row>
    <row r="19" spans="1:9" ht="16.5">
      <c r="A19" s="129"/>
      <c r="B19" s="164" t="s">
        <v>14</v>
      </c>
      <c r="C19" s="151" t="s">
        <v>94</v>
      </c>
      <c r="D19" s="147" t="s">
        <v>81</v>
      </c>
      <c r="E19" s="171">
        <v>14265.5875</v>
      </c>
      <c r="F19" s="171">
        <v>34324.9</v>
      </c>
      <c r="G19" s="156">
        <f>(F19-E19)/E19</f>
        <v>1.4061329405466128</v>
      </c>
      <c r="H19" s="171">
        <v>35027.666666666672</v>
      </c>
      <c r="I19" s="156">
        <f>(F19-H19)/H19</f>
        <v>-2.006318814651285E-2</v>
      </c>
    </row>
    <row r="20" spans="1:9" ht="16.5">
      <c r="A20" s="129"/>
      <c r="B20" s="164" t="s">
        <v>19</v>
      </c>
      <c r="C20" s="151" t="s">
        <v>99</v>
      </c>
      <c r="D20" s="147" t="s">
        <v>161</v>
      </c>
      <c r="E20" s="171">
        <v>37102.494444444441</v>
      </c>
      <c r="F20" s="171">
        <v>52157.7</v>
      </c>
      <c r="G20" s="156">
        <f>(F20-E20)/E20</f>
        <v>0.40577340637025161</v>
      </c>
      <c r="H20" s="171">
        <v>52174.400000000001</v>
      </c>
      <c r="I20" s="156">
        <f>(F20-H20)/H20</f>
        <v>-3.2008034591685509E-4</v>
      </c>
    </row>
    <row r="21" spans="1:9" ht="16.5">
      <c r="A21" s="129"/>
      <c r="B21" s="164" t="s">
        <v>17</v>
      </c>
      <c r="C21" s="151" t="s">
        <v>97</v>
      </c>
      <c r="D21" s="147" t="s">
        <v>161</v>
      </c>
      <c r="E21" s="171">
        <v>96405.71458333332</v>
      </c>
      <c r="F21" s="171">
        <v>104245.20000000001</v>
      </c>
      <c r="G21" s="156">
        <f>(F21-E21)/E21</f>
        <v>8.1317642325966291E-2</v>
      </c>
      <c r="H21" s="171">
        <v>102974.39999999999</v>
      </c>
      <c r="I21" s="156">
        <f>(F21-H21)/H21</f>
        <v>1.2340931338274538E-2</v>
      </c>
    </row>
    <row r="22" spans="1:9" ht="16.5">
      <c r="A22" s="129"/>
      <c r="B22" s="164" t="s">
        <v>15</v>
      </c>
      <c r="C22" s="151" t="s">
        <v>95</v>
      </c>
      <c r="D22" s="147" t="s">
        <v>82</v>
      </c>
      <c r="E22" s="171">
        <v>40676.042361111111</v>
      </c>
      <c r="F22" s="171">
        <v>95474.9</v>
      </c>
      <c r="G22" s="156">
        <f>(F22-E22)/E22</f>
        <v>1.3472022954543896</v>
      </c>
      <c r="H22" s="171">
        <v>93360.966666666674</v>
      </c>
      <c r="I22" s="156">
        <f>(F22-H22)/H22</f>
        <v>2.2642581892718044E-2</v>
      </c>
    </row>
    <row r="23" spans="1:9" ht="16.5">
      <c r="A23" s="129"/>
      <c r="B23" s="164" t="s">
        <v>7</v>
      </c>
      <c r="C23" s="151" t="s">
        <v>87</v>
      </c>
      <c r="D23" s="149" t="s">
        <v>161</v>
      </c>
      <c r="E23" s="171">
        <v>20757.499305555553</v>
      </c>
      <c r="F23" s="171">
        <v>40374.400000000001</v>
      </c>
      <c r="G23" s="156">
        <f>(F23-E23)/E23</f>
        <v>0.94505125139010193</v>
      </c>
      <c r="H23" s="171">
        <v>38341</v>
      </c>
      <c r="I23" s="156">
        <f>(F23-H23)/H23</f>
        <v>5.3034610469210541E-2</v>
      </c>
    </row>
    <row r="24" spans="1:9" ht="16.5">
      <c r="A24" s="129"/>
      <c r="B24" s="164" t="s">
        <v>8</v>
      </c>
      <c r="C24" s="151" t="s">
        <v>89</v>
      </c>
      <c r="D24" s="149" t="s">
        <v>161</v>
      </c>
      <c r="E24" s="171">
        <v>280302.80714285711</v>
      </c>
      <c r="F24" s="171">
        <v>382049.85714285716</v>
      </c>
      <c r="G24" s="156">
        <f>(F24-E24)/E24</f>
        <v>0.36298976466598271</v>
      </c>
      <c r="H24" s="171">
        <v>359510.22499999998</v>
      </c>
      <c r="I24" s="156">
        <f>(F24-H24)/H24</f>
        <v>6.2695385486900082E-2</v>
      </c>
    </row>
    <row r="25" spans="1:9" ht="16.5">
      <c r="A25" s="129"/>
      <c r="B25" s="164" t="s">
        <v>4</v>
      </c>
      <c r="C25" s="151" t="s">
        <v>84</v>
      </c>
      <c r="D25" s="149" t="s">
        <v>161</v>
      </c>
      <c r="E25" s="171">
        <v>51506.370138888888</v>
      </c>
      <c r="F25" s="171">
        <v>78374.399999999994</v>
      </c>
      <c r="G25" s="156">
        <f>(F25-E25)/E25</f>
        <v>0.52164479439456601</v>
      </c>
      <c r="H25" s="171">
        <v>71657.700000000012</v>
      </c>
      <c r="I25" s="156">
        <f>(F25-H25)/H25</f>
        <v>9.3733122888398329E-2</v>
      </c>
    </row>
    <row r="26" spans="1:9" ht="16.5">
      <c r="A26" s="129"/>
      <c r="B26" s="164" t="s">
        <v>16</v>
      </c>
      <c r="C26" s="151" t="s">
        <v>96</v>
      </c>
      <c r="D26" s="149" t="s">
        <v>81</v>
      </c>
      <c r="E26" s="171">
        <v>15122.726388888888</v>
      </c>
      <c r="F26" s="171">
        <v>39388.777777777781</v>
      </c>
      <c r="G26" s="156">
        <f>(F26-E26)/E26</f>
        <v>1.6046082409265749</v>
      </c>
      <c r="H26" s="171">
        <v>35944.333333333328</v>
      </c>
      <c r="I26" s="156">
        <f>(F26-H26)/H26</f>
        <v>9.5827189574002006E-2</v>
      </c>
    </row>
    <row r="27" spans="1:9" ht="16.5">
      <c r="A27" s="129"/>
      <c r="B27" s="164" t="s">
        <v>13</v>
      </c>
      <c r="C27" s="151" t="s">
        <v>93</v>
      </c>
      <c r="D27" s="149" t="s">
        <v>81</v>
      </c>
      <c r="E27" s="171">
        <v>15167.84375</v>
      </c>
      <c r="F27" s="171">
        <v>44138.777777777781</v>
      </c>
      <c r="G27" s="156">
        <f>(F27-E27)/E27</f>
        <v>1.9100232376653921</v>
      </c>
      <c r="H27" s="171">
        <v>39719.333333333328</v>
      </c>
      <c r="I27" s="156">
        <f>(F27-H27)/H27</f>
        <v>0.11126683339207909</v>
      </c>
    </row>
    <row r="28" spans="1:9" ht="16.5">
      <c r="A28" s="129"/>
      <c r="B28" s="164" t="s">
        <v>12</v>
      </c>
      <c r="C28" s="151" t="s">
        <v>92</v>
      </c>
      <c r="D28" s="149" t="s">
        <v>81</v>
      </c>
      <c r="E28" s="171">
        <v>14720.1875</v>
      </c>
      <c r="F28" s="171">
        <v>40658.199999999997</v>
      </c>
      <c r="G28" s="156">
        <f>(F28-E28)/E28</f>
        <v>1.7620707956335473</v>
      </c>
      <c r="H28" s="171">
        <v>35944.333333333328</v>
      </c>
      <c r="I28" s="156">
        <f>(F28-H28)/H28</f>
        <v>0.13114352749158428</v>
      </c>
    </row>
    <row r="29" spans="1:9" ht="17.25" thickBot="1">
      <c r="A29" s="38"/>
      <c r="B29" s="164" t="s">
        <v>11</v>
      </c>
      <c r="C29" s="151" t="s">
        <v>91</v>
      </c>
      <c r="D29" s="149" t="s">
        <v>81</v>
      </c>
      <c r="E29" s="171">
        <v>11279.629166666666</v>
      </c>
      <c r="F29" s="171">
        <v>36747.4</v>
      </c>
      <c r="G29" s="156">
        <f>(F29-E29)/E29</f>
        <v>2.257855329907049</v>
      </c>
      <c r="H29" s="171">
        <v>32330.411111111109</v>
      </c>
      <c r="I29" s="156">
        <f>(F29-H29)/H29</f>
        <v>0.13662025124607494</v>
      </c>
    </row>
    <row r="30" spans="1:9" ht="16.5">
      <c r="A30" s="129"/>
      <c r="B30" s="164" t="s">
        <v>6</v>
      </c>
      <c r="C30" s="151" t="s">
        <v>86</v>
      </c>
      <c r="D30" s="149" t="s">
        <v>161</v>
      </c>
      <c r="E30" s="171">
        <v>54475.248611111107</v>
      </c>
      <c r="F30" s="171">
        <v>122207.7</v>
      </c>
      <c r="G30" s="156">
        <f>(F30-E30)/E30</f>
        <v>1.2433619509002802</v>
      </c>
      <c r="H30" s="171">
        <v>101874.4</v>
      </c>
      <c r="I30" s="156">
        <f>(F30-H30)/H30</f>
        <v>0.19959185035691013</v>
      </c>
    </row>
    <row r="31" spans="1:9" ht="17.25" thickBot="1">
      <c r="A31" s="38"/>
      <c r="B31" s="165" t="s">
        <v>9</v>
      </c>
      <c r="C31" s="152" t="s">
        <v>88</v>
      </c>
      <c r="D31" s="148" t="s">
        <v>161</v>
      </c>
      <c r="E31" s="174">
        <v>55886.611111111109</v>
      </c>
      <c r="F31" s="174">
        <v>107724.4</v>
      </c>
      <c r="G31" s="158">
        <f>(F31-E31)/E31</f>
        <v>0.92755291219622271</v>
      </c>
      <c r="H31" s="174">
        <v>86224.4</v>
      </c>
      <c r="I31" s="158">
        <f>(F31-H31)/H31</f>
        <v>0.24934937210348812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859706.53472222202</v>
      </c>
      <c r="F32" s="100">
        <f>SUM(F16:F31)</f>
        <v>1427214.1920634918</v>
      </c>
      <c r="G32" s="101">
        <f t="shared" ref="G32" si="0">(F32-E32)/E32</f>
        <v>0.6601178825802877</v>
      </c>
      <c r="H32" s="100">
        <f>SUM(H16:H31)</f>
        <v>1345588.3583333329</v>
      </c>
      <c r="I32" s="104">
        <f t="shared" ref="I32" si="1">(F32-H32)/H32</f>
        <v>6.0661816241678782E-2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27</v>
      </c>
      <c r="C34" s="153" t="s">
        <v>101</v>
      </c>
      <c r="D34" s="155" t="s">
        <v>161</v>
      </c>
      <c r="E34" s="177">
        <v>67802.05</v>
      </c>
      <c r="F34" s="177">
        <v>132724.4</v>
      </c>
      <c r="G34" s="156">
        <f>(F34-E34)/E34</f>
        <v>0.95752783286051069</v>
      </c>
      <c r="H34" s="177">
        <v>145396.9</v>
      </c>
      <c r="I34" s="156">
        <f>(F34-H34)/H34</f>
        <v>-8.7157979296670018E-2</v>
      </c>
    </row>
    <row r="35" spans="1:9" ht="16.5">
      <c r="A35" s="37"/>
      <c r="B35" s="164" t="s">
        <v>26</v>
      </c>
      <c r="C35" s="151" t="s">
        <v>100</v>
      </c>
      <c r="D35" s="147" t="s">
        <v>161</v>
      </c>
      <c r="E35" s="171">
        <v>69489.814285714296</v>
      </c>
      <c r="F35" s="171">
        <v>140474.4</v>
      </c>
      <c r="G35" s="156">
        <f>(F35-E35)/E35</f>
        <v>1.0215106551073154</v>
      </c>
      <c r="H35" s="171">
        <v>145896.9</v>
      </c>
      <c r="I35" s="156">
        <f>(F35-H35)/H35</f>
        <v>-3.7166656728141588E-2</v>
      </c>
    </row>
    <row r="36" spans="1:9" ht="16.5">
      <c r="A36" s="37"/>
      <c r="B36" s="166" t="s">
        <v>28</v>
      </c>
      <c r="C36" s="151" t="s">
        <v>102</v>
      </c>
      <c r="D36" s="147" t="s">
        <v>161</v>
      </c>
      <c r="E36" s="171">
        <v>42024.126190476192</v>
      </c>
      <c r="F36" s="171">
        <v>44340</v>
      </c>
      <c r="G36" s="156">
        <f>(F36-E36)/E36</f>
        <v>5.5108196635118796E-2</v>
      </c>
      <c r="H36" s="171">
        <v>44093.125</v>
      </c>
      <c r="I36" s="156">
        <f>(F36-H36)/H36</f>
        <v>5.5989454138258513E-3</v>
      </c>
    </row>
    <row r="37" spans="1:9" ht="16.5">
      <c r="A37" s="37"/>
      <c r="B37" s="164" t="s">
        <v>30</v>
      </c>
      <c r="C37" s="151" t="s">
        <v>104</v>
      </c>
      <c r="D37" s="147" t="s">
        <v>161</v>
      </c>
      <c r="E37" s="171">
        <v>23232.2</v>
      </c>
      <c r="F37" s="171">
        <v>40291</v>
      </c>
      <c r="G37" s="156">
        <f>(F37-E37)/E37</f>
        <v>0.7342739818011208</v>
      </c>
      <c r="H37" s="171">
        <v>39524.400000000001</v>
      </c>
      <c r="I37" s="156">
        <f>(F37-H37)/H37</f>
        <v>1.9395613848660537E-2</v>
      </c>
    </row>
    <row r="38" spans="1:9" ht="17.25" thickBot="1">
      <c r="A38" s="38"/>
      <c r="B38" s="166" t="s">
        <v>29</v>
      </c>
      <c r="C38" s="151" t="s">
        <v>103</v>
      </c>
      <c r="D38" s="159" t="s">
        <v>161</v>
      </c>
      <c r="E38" s="174">
        <v>41158.050000000003</v>
      </c>
      <c r="F38" s="174">
        <v>79530.625</v>
      </c>
      <c r="G38" s="158">
        <f>(F38-E38)/E38</f>
        <v>0.93232247397532186</v>
      </c>
      <c r="H38" s="174">
        <v>74499.28571428571</v>
      </c>
      <c r="I38" s="158">
        <f>(F38-H38)/H38</f>
        <v>6.7535403023998367E-2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243706.24047619046</v>
      </c>
      <c r="F39" s="102">
        <f>SUM(F34:F38)</f>
        <v>437360.42499999999</v>
      </c>
      <c r="G39" s="103">
        <f t="shared" ref="G39" si="2">(F39-E39)/E39</f>
        <v>0.79462136113305271</v>
      </c>
      <c r="H39" s="102">
        <f>SUM(H34:H38)</f>
        <v>449410.61071428575</v>
      </c>
      <c r="I39" s="104">
        <f t="shared" ref="I39" si="3">(F39-H39)/H39</f>
        <v>-2.6813309314467227E-2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36</v>
      </c>
      <c r="C41" s="151" t="s">
        <v>153</v>
      </c>
      <c r="D41" s="155" t="s">
        <v>161</v>
      </c>
      <c r="E41" s="171">
        <v>559188.69047619042</v>
      </c>
      <c r="F41" s="171">
        <v>757068</v>
      </c>
      <c r="G41" s="156">
        <f>(F41-E41)/E41</f>
        <v>0.35386858299172819</v>
      </c>
      <c r="H41" s="171">
        <v>762450</v>
      </c>
      <c r="I41" s="156">
        <f>(F41-H41)/H41</f>
        <v>-7.058823529411765E-3</v>
      </c>
    </row>
    <row r="42" spans="1:9" ht="16.5">
      <c r="A42" s="37"/>
      <c r="B42" s="164" t="s">
        <v>32</v>
      </c>
      <c r="C42" s="151" t="s">
        <v>106</v>
      </c>
      <c r="D42" s="147" t="s">
        <v>161</v>
      </c>
      <c r="E42" s="171">
        <v>940226.70238095243</v>
      </c>
      <c r="F42" s="171">
        <v>988551.7</v>
      </c>
      <c r="G42" s="156">
        <f>(F42-E42)/E42</f>
        <v>5.1397176337018825E-2</v>
      </c>
      <c r="H42" s="171">
        <v>993230.27752976189</v>
      </c>
      <c r="I42" s="156">
        <f>(F42-H42)/H42</f>
        <v>-4.7104660778142134E-3</v>
      </c>
    </row>
    <row r="43" spans="1:9" ht="16.5">
      <c r="A43" s="37"/>
      <c r="B43" s="166" t="s">
        <v>33</v>
      </c>
      <c r="C43" s="151" t="s">
        <v>107</v>
      </c>
      <c r="D43" s="147" t="s">
        <v>161</v>
      </c>
      <c r="E43" s="179">
        <v>637831.06666666665</v>
      </c>
      <c r="F43" s="179">
        <v>626704</v>
      </c>
      <c r="G43" s="156">
        <f>(F43-E43)/E43</f>
        <v>-1.7445162595822111E-2</v>
      </c>
      <c r="H43" s="179">
        <v>628497.33258928568</v>
      </c>
      <c r="I43" s="156">
        <f>(F43-H43)/H43</f>
        <v>-2.8533654739591376E-3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1384335.875</v>
      </c>
      <c r="F44" s="172">
        <v>1725109.3</v>
      </c>
      <c r="G44" s="156">
        <f>(F44-E44)/E44</f>
        <v>0.24616383289207183</v>
      </c>
      <c r="H44" s="172">
        <v>1670325.75</v>
      </c>
      <c r="I44" s="156">
        <f>(F44-H44)/H44</f>
        <v>3.2798123360069167E-2</v>
      </c>
    </row>
    <row r="45" spans="1:9" ht="16.5">
      <c r="A45" s="37"/>
      <c r="B45" s="164" t="s">
        <v>34</v>
      </c>
      <c r="C45" s="151" t="s">
        <v>154</v>
      </c>
      <c r="D45" s="147" t="s">
        <v>161</v>
      </c>
      <c r="E45" s="172">
        <v>257217.02380952382</v>
      </c>
      <c r="F45" s="172">
        <v>312668.57142857142</v>
      </c>
      <c r="G45" s="156">
        <f>(F45-E45)/E45</f>
        <v>0.21558272775953966</v>
      </c>
      <c r="H45" s="172">
        <v>270146.5</v>
      </c>
      <c r="I45" s="156">
        <f>(F45-H45)/H45</f>
        <v>0.15740374733180484</v>
      </c>
    </row>
    <row r="46" spans="1:9" ht="16.5" customHeight="1" thickBot="1">
      <c r="A46" s="38"/>
      <c r="B46" s="164" t="s">
        <v>35</v>
      </c>
      <c r="C46" s="151" t="s">
        <v>152</v>
      </c>
      <c r="D46" s="147" t="s">
        <v>161</v>
      </c>
      <c r="E46" s="175">
        <v>236864.58333333331</v>
      </c>
      <c r="F46" s="175">
        <v>246675</v>
      </c>
      <c r="G46" s="162">
        <f>(F46-E46)/E46</f>
        <v>4.1417828400545406E-2</v>
      </c>
      <c r="H46" s="175">
        <v>188370</v>
      </c>
      <c r="I46" s="162">
        <f>(F46-H46)/H46</f>
        <v>0.30952380952380953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4015663.9416666664</v>
      </c>
      <c r="F47" s="83">
        <f>SUM(F41:F46)</f>
        <v>4656776.5714285718</v>
      </c>
      <c r="G47" s="103">
        <f t="shared" ref="G47" si="4">(F47-E47)/E47</f>
        <v>0.15965295878215774</v>
      </c>
      <c r="H47" s="102">
        <f>SUM(H41:H46)</f>
        <v>4513019.8601190476</v>
      </c>
      <c r="I47" s="104">
        <f t="shared" ref="I47" si="5">(F47-H47)/H47</f>
        <v>3.185377325277982E-2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343721.87599206349</v>
      </c>
      <c r="F49" s="169">
        <v>319444.125</v>
      </c>
      <c r="G49" s="156">
        <f>(F49-E49)/E49</f>
        <v>-7.0631963479170765E-2</v>
      </c>
      <c r="H49" s="169">
        <v>327001.88392857142</v>
      </c>
      <c r="I49" s="156">
        <f>(F49-H49)/H49</f>
        <v>-2.31122794699932E-2</v>
      </c>
    </row>
    <row r="50" spans="1:9" ht="16.5">
      <c r="A50" s="37"/>
      <c r="B50" s="164" t="s">
        <v>48</v>
      </c>
      <c r="C50" s="151" t="s">
        <v>157</v>
      </c>
      <c r="D50" s="149" t="s">
        <v>114</v>
      </c>
      <c r="E50" s="172">
        <v>1285784.3046666668</v>
      </c>
      <c r="F50" s="172">
        <v>1301883.375</v>
      </c>
      <c r="G50" s="156">
        <f>(F50-E50)/E50</f>
        <v>1.2520817274641429E-2</v>
      </c>
      <c r="H50" s="172">
        <v>1324715.3287499999</v>
      </c>
      <c r="I50" s="156">
        <f>(F50-H50)/H50</f>
        <v>-1.7235366160927631E-2</v>
      </c>
    </row>
    <row r="51" spans="1:9" ht="16.5">
      <c r="A51" s="37"/>
      <c r="B51" s="164" t="s">
        <v>46</v>
      </c>
      <c r="C51" s="151" t="s">
        <v>111</v>
      </c>
      <c r="D51" s="147" t="s">
        <v>110</v>
      </c>
      <c r="E51" s="172">
        <v>318144.72222222225</v>
      </c>
      <c r="F51" s="172">
        <v>315205.8</v>
      </c>
      <c r="G51" s="156">
        <f>(F51-E51)/E51</f>
        <v>-9.2376896957273406E-3</v>
      </c>
      <c r="H51" s="172">
        <v>319631</v>
      </c>
      <c r="I51" s="156">
        <f>(F51-H51)/H51</f>
        <v>-1.3844714686623049E-2</v>
      </c>
    </row>
    <row r="52" spans="1:9" ht="16.5">
      <c r="A52" s="37"/>
      <c r="B52" s="164" t="s">
        <v>47</v>
      </c>
      <c r="C52" s="151" t="s">
        <v>113</v>
      </c>
      <c r="D52" s="147" t="s">
        <v>114</v>
      </c>
      <c r="E52" s="172">
        <v>1008695.0595238095</v>
      </c>
      <c r="F52" s="172">
        <v>990031.71428571432</v>
      </c>
      <c r="G52" s="156">
        <f>(F52-E52)/E52</f>
        <v>-1.850246520182804E-2</v>
      </c>
      <c r="H52" s="172">
        <v>1000411.2857142857</v>
      </c>
      <c r="I52" s="156">
        <f>(F52-H52)/H52</f>
        <v>-1.0375304214166707E-2</v>
      </c>
    </row>
    <row r="53" spans="1:9" ht="16.5">
      <c r="A53" s="37"/>
      <c r="B53" s="164" t="s">
        <v>49</v>
      </c>
      <c r="C53" s="151" t="s">
        <v>158</v>
      </c>
      <c r="D53" s="149" t="s">
        <v>199</v>
      </c>
      <c r="E53" s="172">
        <v>159731.04166666666</v>
      </c>
      <c r="F53" s="172">
        <v>140826.99776785716</v>
      </c>
      <c r="G53" s="156">
        <f>(F53-E53)/E53</f>
        <v>-0.11834921817049962</v>
      </c>
      <c r="H53" s="172">
        <v>140826.99776785716</v>
      </c>
      <c r="I53" s="156">
        <f>(F53-H53)/H53</f>
        <v>0</v>
      </c>
    </row>
    <row r="54" spans="1:9" ht="16.5" customHeight="1" thickBot="1">
      <c r="A54" s="38"/>
      <c r="B54" s="164" t="s">
        <v>50</v>
      </c>
      <c r="C54" s="151" t="s">
        <v>159</v>
      </c>
      <c r="D54" s="148" t="s">
        <v>112</v>
      </c>
      <c r="E54" s="175">
        <v>1735144.375</v>
      </c>
      <c r="F54" s="175">
        <v>1761259.5</v>
      </c>
      <c r="G54" s="162">
        <f>(F54-E54)/E54</f>
        <v>1.5050692827794228E-2</v>
      </c>
      <c r="H54" s="175">
        <v>1761259.5</v>
      </c>
      <c r="I54" s="162">
        <f>(F54-H54)/H54</f>
        <v>0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4851221.3790714284</v>
      </c>
      <c r="F55" s="83">
        <f>SUM(F49:F54)</f>
        <v>4828651.5120535716</v>
      </c>
      <c r="G55" s="103">
        <f t="shared" ref="G55" si="6">(F55-E55)/E55</f>
        <v>-4.6524092087871062E-3</v>
      </c>
      <c r="H55" s="83">
        <f>SUM(H49:H54)</f>
        <v>4873845.996160714</v>
      </c>
      <c r="I55" s="104">
        <f t="shared" ref="I55" si="7">(F55-H55)/H55</f>
        <v>-9.2728584659309034E-3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43</v>
      </c>
      <c r="C57" s="154" t="s">
        <v>119</v>
      </c>
      <c r="D57" s="155" t="s">
        <v>114</v>
      </c>
      <c r="E57" s="169">
        <v>104487.29166666666</v>
      </c>
      <c r="F57" s="169">
        <v>91499.720663265311</v>
      </c>
      <c r="G57" s="157">
        <f>(F57-E57)/E57</f>
        <v>-0.12429809210515327</v>
      </c>
      <c r="H57" s="169">
        <v>94035.5</v>
      </c>
      <c r="I57" s="157">
        <f>(F57-H57)/H57</f>
        <v>-2.6966191882158222E-2</v>
      </c>
    </row>
    <row r="58" spans="1:9" ht="16.5">
      <c r="A58" s="109"/>
      <c r="B58" s="186" t="s">
        <v>38</v>
      </c>
      <c r="C58" s="151" t="s">
        <v>115</v>
      </c>
      <c r="D58" s="147" t="s">
        <v>114</v>
      </c>
      <c r="E58" s="172">
        <v>167078.75</v>
      </c>
      <c r="F58" s="183">
        <v>143974.50669642858</v>
      </c>
      <c r="G58" s="156">
        <f>(F58-E58)/E58</f>
        <v>-0.13828355373481918</v>
      </c>
      <c r="H58" s="183">
        <v>143974.50669642858</v>
      </c>
      <c r="I58" s="156">
        <f>(F58-H58)/H58</f>
        <v>0</v>
      </c>
    </row>
    <row r="59" spans="1:9" ht="16.5">
      <c r="A59" s="109"/>
      <c r="B59" s="186" t="s">
        <v>39</v>
      </c>
      <c r="C59" s="151" t="s">
        <v>116</v>
      </c>
      <c r="D59" s="147" t="s">
        <v>114</v>
      </c>
      <c r="E59" s="172">
        <v>171670</v>
      </c>
      <c r="F59" s="183">
        <v>192862.0078125</v>
      </c>
      <c r="G59" s="156">
        <f>(F59-E59)/E59</f>
        <v>0.12344619218558862</v>
      </c>
      <c r="H59" s="183">
        <v>192862.0078125</v>
      </c>
      <c r="I59" s="156">
        <f>(F59-H59)/H59</f>
        <v>0</v>
      </c>
    </row>
    <row r="60" spans="1:9" ht="16.5">
      <c r="A60" s="109"/>
      <c r="B60" s="186" t="s">
        <v>40</v>
      </c>
      <c r="C60" s="151" t="s">
        <v>117</v>
      </c>
      <c r="D60" s="147" t="s">
        <v>114</v>
      </c>
      <c r="E60" s="172">
        <v>145067</v>
      </c>
      <c r="F60" s="183">
        <v>137839</v>
      </c>
      <c r="G60" s="156">
        <f>(F60-E60)/E60</f>
        <v>-4.9825253158885204E-2</v>
      </c>
      <c r="H60" s="183">
        <v>137839</v>
      </c>
      <c r="I60" s="156">
        <f>(F60-H60)/H60</f>
        <v>0</v>
      </c>
    </row>
    <row r="61" spans="1:9" s="125" customFormat="1" ht="16.5">
      <c r="A61" s="137"/>
      <c r="B61" s="186" t="s">
        <v>42</v>
      </c>
      <c r="C61" s="151" t="s">
        <v>198</v>
      </c>
      <c r="D61" s="147" t="s">
        <v>114</v>
      </c>
      <c r="E61" s="172">
        <v>109164.375</v>
      </c>
      <c r="F61" s="188">
        <v>101808.99944196429</v>
      </c>
      <c r="G61" s="156">
        <f>(F61-E61)/E61</f>
        <v>-6.7378900470375161E-2</v>
      </c>
      <c r="H61" s="188">
        <v>101808.99944196429</v>
      </c>
      <c r="I61" s="156">
        <f>(F61-H61)/H61</f>
        <v>0</v>
      </c>
    </row>
    <row r="62" spans="1:9" s="125" customFormat="1" ht="17.25" thickBot="1">
      <c r="A62" s="137"/>
      <c r="B62" s="187" t="s">
        <v>56</v>
      </c>
      <c r="C62" s="152" t="s">
        <v>123</v>
      </c>
      <c r="D62" s="148" t="s">
        <v>120</v>
      </c>
      <c r="E62" s="175">
        <v>1509111.25</v>
      </c>
      <c r="F62" s="184">
        <v>978328</v>
      </c>
      <c r="G62" s="161">
        <f>(F62-E62)/E62</f>
        <v>-0.35171909956936576</v>
      </c>
      <c r="H62" s="184">
        <v>978328</v>
      </c>
      <c r="I62" s="161">
        <f>(F62-H62)/H62</f>
        <v>0</v>
      </c>
    </row>
    <row r="63" spans="1:9" s="125" customFormat="1" ht="16.5">
      <c r="A63" s="137"/>
      <c r="B63" s="94" t="s">
        <v>54</v>
      </c>
      <c r="C63" s="150" t="s">
        <v>121</v>
      </c>
      <c r="D63" s="147" t="s">
        <v>120</v>
      </c>
      <c r="E63" s="169">
        <v>234919.28571428568</v>
      </c>
      <c r="F63" s="182">
        <v>207094.875</v>
      </c>
      <c r="G63" s="156">
        <f>(F63-E63)/E63</f>
        <v>-0.11844242855448819</v>
      </c>
      <c r="H63" s="182">
        <v>206982.75</v>
      </c>
      <c r="I63" s="156">
        <f>(F63-H63)/H63</f>
        <v>5.4171180931744309E-4</v>
      </c>
    </row>
    <row r="64" spans="1:9" s="125" customFormat="1" ht="16.5">
      <c r="A64" s="137"/>
      <c r="B64" s="186" t="s">
        <v>55</v>
      </c>
      <c r="C64" s="151" t="s">
        <v>122</v>
      </c>
      <c r="D64" s="149" t="s">
        <v>120</v>
      </c>
      <c r="E64" s="172">
        <v>224615.2976190476</v>
      </c>
      <c r="F64" s="183">
        <v>195008.20044642856</v>
      </c>
      <c r="G64" s="156">
        <f>(F64-E64)/E64</f>
        <v>-0.13181246997180629</v>
      </c>
      <c r="H64" s="183">
        <v>193842.10044642858</v>
      </c>
      <c r="I64" s="156">
        <f>(F64-H64)/H64</f>
        <v>6.0157210292005039E-3</v>
      </c>
    </row>
    <row r="65" spans="1:9" ht="16.5" customHeight="1" thickBot="1">
      <c r="A65" s="110"/>
      <c r="B65" s="187" t="s">
        <v>41</v>
      </c>
      <c r="C65" s="152" t="s">
        <v>118</v>
      </c>
      <c r="D65" s="148" t="s">
        <v>114</v>
      </c>
      <c r="E65" s="175">
        <v>172108.54166666666</v>
      </c>
      <c r="F65" s="184">
        <v>206669.60089285712</v>
      </c>
      <c r="G65" s="161">
        <f>(F65-E65)/E65</f>
        <v>0.20080966866320341</v>
      </c>
      <c r="H65" s="184">
        <v>191238.79821428569</v>
      </c>
      <c r="I65" s="161">
        <f>(F65-H65)/H65</f>
        <v>8.0688661624410574E-2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2838221.7916666665</v>
      </c>
      <c r="F66" s="99">
        <f>SUM(F57:F65)</f>
        <v>2255084.910953444</v>
      </c>
      <c r="G66" s="101">
        <f t="shared" ref="G66" si="8">(F66-E66)/E66</f>
        <v>-0.2054585312625592</v>
      </c>
      <c r="H66" s="99">
        <f>SUM(H57:H65)</f>
        <v>2240911.6626116075</v>
      </c>
      <c r="I66" s="140">
        <f t="shared" ref="I66" si="9">(F66-H66)/H66</f>
        <v>6.3247688779122548E-3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63</v>
      </c>
      <c r="C68" s="151" t="s">
        <v>132</v>
      </c>
      <c r="D68" s="155" t="s">
        <v>126</v>
      </c>
      <c r="E68" s="169">
        <v>269879.0625</v>
      </c>
      <c r="F68" s="177">
        <v>285918.75</v>
      </c>
      <c r="G68" s="156">
        <f>(F68-E68)/E68</f>
        <v>5.9432870973456862E-2</v>
      </c>
      <c r="H68" s="177">
        <v>290179.5</v>
      </c>
      <c r="I68" s="156">
        <f>(F68-H68)/H68</f>
        <v>-1.4683153013910355E-2</v>
      </c>
    </row>
    <row r="69" spans="1:9" ht="16.5">
      <c r="A69" s="37"/>
      <c r="B69" s="164" t="s">
        <v>64</v>
      </c>
      <c r="C69" s="151" t="s">
        <v>133</v>
      </c>
      <c r="D69" s="149" t="s">
        <v>127</v>
      </c>
      <c r="E69" s="172">
        <v>221727.625</v>
      </c>
      <c r="F69" s="171">
        <v>221330.24497767858</v>
      </c>
      <c r="G69" s="156">
        <f>(F69-E69)/E69</f>
        <v>-1.7921989753032364E-3</v>
      </c>
      <c r="H69" s="171">
        <v>222002.99497767858</v>
      </c>
      <c r="I69" s="156">
        <f>(F69-H69)/H69</f>
        <v>-3.0303645230896187E-3</v>
      </c>
    </row>
    <row r="70" spans="1:9" ht="16.5">
      <c r="A70" s="37"/>
      <c r="B70" s="164" t="s">
        <v>59</v>
      </c>
      <c r="C70" s="151" t="s">
        <v>128</v>
      </c>
      <c r="D70" s="149" t="s">
        <v>124</v>
      </c>
      <c r="E70" s="172">
        <v>461089.23660714284</v>
      </c>
      <c r="F70" s="171">
        <v>396372.10863095237</v>
      </c>
      <c r="G70" s="156">
        <f>(F70-E70)/E70</f>
        <v>-0.14035705637460097</v>
      </c>
      <c r="H70" s="171">
        <v>396372.10863095237</v>
      </c>
      <c r="I70" s="156">
        <f>(F70-H70)/H70</f>
        <v>0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2497897.1875</v>
      </c>
      <c r="F71" s="171">
        <v>2830633</v>
      </c>
      <c r="G71" s="156">
        <f>(F71-E71)/E71</f>
        <v>0.13320636820645765</v>
      </c>
      <c r="H71" s="171">
        <v>2830633</v>
      </c>
      <c r="I71" s="156">
        <f>(F71-H71)/H71</f>
        <v>0</v>
      </c>
    </row>
    <row r="72" spans="1:9" ht="16.5">
      <c r="A72" s="37"/>
      <c r="B72" s="164" t="s">
        <v>62</v>
      </c>
      <c r="C72" s="151" t="s">
        <v>131</v>
      </c>
      <c r="D72" s="149" t="s">
        <v>125</v>
      </c>
      <c r="E72" s="172">
        <v>643982.27083333337</v>
      </c>
      <c r="F72" s="171">
        <v>597551.5</v>
      </c>
      <c r="G72" s="156">
        <f>(F72-E72)/E72</f>
        <v>-7.209945511892818E-2</v>
      </c>
      <c r="H72" s="171">
        <v>597551.5</v>
      </c>
      <c r="I72" s="156">
        <f>(F72-H72)/H72</f>
        <v>0</v>
      </c>
    </row>
    <row r="73" spans="1:9" ht="16.5" customHeight="1" thickBot="1">
      <c r="A73" s="37"/>
      <c r="B73" s="164" t="s">
        <v>61</v>
      </c>
      <c r="C73" s="151" t="s">
        <v>130</v>
      </c>
      <c r="D73" s="148" t="s">
        <v>207</v>
      </c>
      <c r="E73" s="175">
        <v>903607.36111111112</v>
      </c>
      <c r="F73" s="180">
        <v>903839.625</v>
      </c>
      <c r="G73" s="162">
        <f>(F73-E73)/E73</f>
        <v>2.5704072242536312E-4</v>
      </c>
      <c r="H73" s="180">
        <v>894533.25</v>
      </c>
      <c r="I73" s="162">
        <f>(F73-H73)/H73</f>
        <v>1.0403609927300075E-2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4998182.7435515877</v>
      </c>
      <c r="F74" s="83">
        <f>SUM(F68:F73)</f>
        <v>5235645.2286086306</v>
      </c>
      <c r="G74" s="103">
        <f t="shared" ref="G74" si="10">(F74-E74)/E74</f>
        <v>4.7509764496587378E-2</v>
      </c>
      <c r="H74" s="83">
        <f>SUM(H68:H73)</f>
        <v>5231272.3536086306</v>
      </c>
      <c r="I74" s="104">
        <f t="shared" ref="I74" si="11">(F74-H74)/H74</f>
        <v>8.3591040657317491E-4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124374.90327380953</v>
      </c>
      <c r="F76" s="169">
        <v>119794.88392857142</v>
      </c>
      <c r="G76" s="156">
        <f>(F76-E76)/E76</f>
        <v>-3.682430478080663E-2</v>
      </c>
      <c r="H76" s="169">
        <v>120392.88392857142</v>
      </c>
      <c r="I76" s="156">
        <f>(F76-H76)/H76</f>
        <v>-4.9670709803312863E-3</v>
      </c>
    </row>
    <row r="77" spans="1:9" ht="16.5">
      <c r="A77" s="37"/>
      <c r="B77" s="164" t="s">
        <v>68</v>
      </c>
      <c r="C77" s="151" t="s">
        <v>138</v>
      </c>
      <c r="D77" s="149" t="s">
        <v>134</v>
      </c>
      <c r="E77" s="172">
        <v>278102.58928571432</v>
      </c>
      <c r="F77" s="172">
        <v>301952.625</v>
      </c>
      <c r="G77" s="156">
        <f>(F77-E77)/E77</f>
        <v>8.5759847743750645E-2</v>
      </c>
      <c r="H77" s="172">
        <v>301952.625</v>
      </c>
      <c r="I77" s="156">
        <f>(F77-H77)/H77</f>
        <v>0</v>
      </c>
    </row>
    <row r="78" spans="1:9" ht="16.5">
      <c r="A78" s="37"/>
      <c r="B78" s="164" t="s">
        <v>67</v>
      </c>
      <c r="C78" s="151" t="s">
        <v>139</v>
      </c>
      <c r="D78" s="149" t="s">
        <v>135</v>
      </c>
      <c r="E78" s="172">
        <v>208902.60416666666</v>
      </c>
      <c r="F78" s="172">
        <v>197974.42155612246</v>
      </c>
      <c r="G78" s="156">
        <f>(F78-E78)/E78</f>
        <v>-5.2312333080469786E-2</v>
      </c>
      <c r="H78" s="172">
        <v>197974.42155612246</v>
      </c>
      <c r="I78" s="156">
        <f>(F78-H78)/H78</f>
        <v>0</v>
      </c>
    </row>
    <row r="79" spans="1:9" ht="16.5">
      <c r="A79" s="37"/>
      <c r="B79" s="164" t="s">
        <v>69</v>
      </c>
      <c r="C79" s="151" t="s">
        <v>140</v>
      </c>
      <c r="D79" s="149" t="s">
        <v>136</v>
      </c>
      <c r="E79" s="172">
        <v>88360.730158730163</v>
      </c>
      <c r="F79" s="172">
        <v>80174.380580357145</v>
      </c>
      <c r="G79" s="156">
        <f>(F79-E79)/E79</f>
        <v>-9.2646920907819078E-2</v>
      </c>
      <c r="H79" s="172">
        <v>80174.380580357145</v>
      </c>
      <c r="I79" s="156">
        <f>(F79-H79)/H79</f>
        <v>0</v>
      </c>
    </row>
    <row r="80" spans="1:9" ht="16.5" customHeight="1" thickBot="1">
      <c r="A80" s="38"/>
      <c r="B80" s="164" t="s">
        <v>70</v>
      </c>
      <c r="C80" s="151" t="s">
        <v>141</v>
      </c>
      <c r="D80" s="148" t="s">
        <v>137</v>
      </c>
      <c r="E80" s="175">
        <v>124790</v>
      </c>
      <c r="F80" s="175">
        <v>130423.8</v>
      </c>
      <c r="G80" s="156">
        <f>(F80-E80)/E80</f>
        <v>4.5146245692763869E-2</v>
      </c>
      <c r="H80" s="175">
        <v>130423.8</v>
      </c>
      <c r="I80" s="156">
        <f>(F80-H80)/H80</f>
        <v>0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824530.82688492071</v>
      </c>
      <c r="F81" s="83">
        <f>SUM(F76:F80)</f>
        <v>830320.11106505105</v>
      </c>
      <c r="G81" s="103">
        <f t="shared" ref="G81" si="12">(F81-E81)/E81</f>
        <v>7.0213071377843717E-3</v>
      </c>
      <c r="H81" s="83">
        <f>SUM(H76:H80)</f>
        <v>830918.11106505105</v>
      </c>
      <c r="I81" s="104">
        <f t="shared" ref="I81" si="13">(F81-H81)/H81</f>
        <v>-7.1968584152474167E-4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76</v>
      </c>
      <c r="C83" s="151" t="s">
        <v>143</v>
      </c>
      <c r="D83" s="155" t="s">
        <v>161</v>
      </c>
      <c r="E83" s="169">
        <v>94000.156746031746</v>
      </c>
      <c r="F83" s="239">
        <v>106102.28571428571</v>
      </c>
      <c r="G83" s="157">
        <f>(F83-E83)/E83</f>
        <v>0.12874583816866733</v>
      </c>
      <c r="H83" s="239">
        <v>116097.42857142857</v>
      </c>
      <c r="I83" s="157">
        <f>(F83-H83)/H83</f>
        <v>-8.6092715231788061E-2</v>
      </c>
    </row>
    <row r="84" spans="1:11" ht="16.5">
      <c r="A84" s="37"/>
      <c r="B84" s="164" t="s">
        <v>74</v>
      </c>
      <c r="C84" s="151" t="s">
        <v>144</v>
      </c>
      <c r="D84" s="147" t="s">
        <v>142</v>
      </c>
      <c r="E84" s="172">
        <v>78361.42857142858</v>
      </c>
      <c r="F84" s="172">
        <v>71631.857142857145</v>
      </c>
      <c r="G84" s="156">
        <f>(F84-E84)/E84</f>
        <v>-8.5878621041693318E-2</v>
      </c>
      <c r="H84" s="172">
        <v>71631.857142857145</v>
      </c>
      <c r="I84" s="156">
        <f>(F84-H84)/H84</f>
        <v>0</v>
      </c>
    </row>
    <row r="85" spans="1:11" ht="16.5">
      <c r="A85" s="37"/>
      <c r="B85" s="164" t="s">
        <v>75</v>
      </c>
      <c r="C85" s="151" t="s">
        <v>148</v>
      </c>
      <c r="D85" s="149" t="s">
        <v>145</v>
      </c>
      <c r="E85" s="172">
        <v>43621.166666666664</v>
      </c>
      <c r="F85" s="172">
        <v>48737</v>
      </c>
      <c r="G85" s="156">
        <f>(F85-E85)/E85</f>
        <v>0.11727869115528783</v>
      </c>
      <c r="H85" s="172">
        <v>48737</v>
      </c>
      <c r="I85" s="156">
        <f>(F85-H85)/H85</f>
        <v>0</v>
      </c>
    </row>
    <row r="86" spans="1:11" ht="16.5">
      <c r="A86" s="37"/>
      <c r="B86" s="164" t="s">
        <v>79</v>
      </c>
      <c r="C86" s="151" t="s">
        <v>155</v>
      </c>
      <c r="D86" s="149" t="s">
        <v>156</v>
      </c>
      <c r="E86" s="172">
        <v>778200</v>
      </c>
      <c r="F86" s="172">
        <v>578565</v>
      </c>
      <c r="G86" s="156">
        <f>(F86-E86)/E86</f>
        <v>-0.25653430994602927</v>
      </c>
      <c r="H86" s="172">
        <v>578565</v>
      </c>
      <c r="I86" s="156">
        <f>(F86-H86)/H86</f>
        <v>0</v>
      </c>
    </row>
    <row r="87" spans="1:11" ht="16.5">
      <c r="A87" s="37"/>
      <c r="B87" s="164" t="s">
        <v>80</v>
      </c>
      <c r="C87" s="151" t="s">
        <v>151</v>
      </c>
      <c r="D87" s="160" t="s">
        <v>150</v>
      </c>
      <c r="E87" s="181">
        <v>167886.72916666666</v>
      </c>
      <c r="F87" s="181">
        <v>177045.375</v>
      </c>
      <c r="G87" s="156">
        <f>(F87-E87)/E87</f>
        <v>5.4552530023032703E-2</v>
      </c>
      <c r="H87" s="181">
        <v>174317</v>
      </c>
      <c r="I87" s="156">
        <f>(F87-H87)/H87</f>
        <v>1.5651801029159518E-2</v>
      </c>
    </row>
    <row r="88" spans="1:11" ht="16.5">
      <c r="A88" s="37"/>
      <c r="B88" s="164" t="s">
        <v>78</v>
      </c>
      <c r="C88" s="151" t="s">
        <v>149</v>
      </c>
      <c r="D88" s="160" t="s">
        <v>147</v>
      </c>
      <c r="E88" s="181">
        <v>136991.28571428571</v>
      </c>
      <c r="F88" s="181">
        <v>130513.5</v>
      </c>
      <c r="G88" s="156">
        <f>(F88-E88)/E88</f>
        <v>-4.728611517520924E-2</v>
      </c>
      <c r="H88" s="181">
        <v>128495.25</v>
      </c>
      <c r="I88" s="156">
        <f>(F88-H88)/H88</f>
        <v>1.5706806282722512E-2</v>
      </c>
    </row>
    <row r="89" spans="1:11" ht="16.5" customHeight="1" thickBot="1">
      <c r="A89" s="35"/>
      <c r="B89" s="165" t="s">
        <v>77</v>
      </c>
      <c r="C89" s="152" t="s">
        <v>146</v>
      </c>
      <c r="D89" s="148" t="s">
        <v>162</v>
      </c>
      <c r="E89" s="175">
        <v>95068.777777777781</v>
      </c>
      <c r="F89" s="175">
        <v>94185</v>
      </c>
      <c r="G89" s="158">
        <f>(F89-E89)/E89</f>
        <v>-9.296193749788198E-3</v>
      </c>
      <c r="H89" s="175">
        <v>91942.5</v>
      </c>
      <c r="I89" s="158">
        <f>(F89-H89)/H89</f>
        <v>2.4390243902439025E-2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1394129.544642857</v>
      </c>
      <c r="F90" s="83">
        <f>SUM(F83:F89)</f>
        <v>1206780.0178571427</v>
      </c>
      <c r="G90" s="111">
        <f t="shared" ref="G90:G91" si="14">(F90-E90)/E90</f>
        <v>-0.13438458965713176</v>
      </c>
      <c r="H90" s="83">
        <f>SUM(H83:H89)</f>
        <v>1209786.0357142857</v>
      </c>
      <c r="I90" s="104">
        <f t="shared" ref="I90:I91" si="15">(F90-H90)/H90</f>
        <v>-2.4847516572367562E-3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20025363.002682537</v>
      </c>
      <c r="F91" s="99">
        <f>SUM(F32,F39,F47,F55,F66,F74,F81,F90)</f>
        <v>20877832.969029903</v>
      </c>
      <c r="G91" s="101">
        <f t="shared" si="14"/>
        <v>4.256951378275501E-2</v>
      </c>
      <c r="H91" s="99">
        <f>SUM(H32,H39,H47,H55,H66,H74,H81,H90)</f>
        <v>20694752.988326956</v>
      </c>
      <c r="I91" s="112">
        <f t="shared" si="15"/>
        <v>8.8466859597800263E-3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2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10"/>
      <c r="F9" s="210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223</v>
      </c>
      <c r="E13" s="215" t="s">
        <v>224</v>
      </c>
      <c r="F13" s="215" t="s">
        <v>225</v>
      </c>
      <c r="G13" s="215" t="s">
        <v>226</v>
      </c>
      <c r="H13" s="215" t="s">
        <v>227</v>
      </c>
      <c r="I13" s="215" t="s">
        <v>228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55000</v>
      </c>
      <c r="E16" s="200">
        <v>90000</v>
      </c>
      <c r="F16" s="200">
        <v>77500</v>
      </c>
      <c r="G16" s="143">
        <v>65000</v>
      </c>
      <c r="H16" s="143">
        <v>70000</v>
      </c>
      <c r="I16" s="143">
        <f>AVERAGE(D16:H16)</f>
        <v>71500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60000</v>
      </c>
      <c r="E17" s="189">
        <v>110000</v>
      </c>
      <c r="F17" s="189">
        <v>65000</v>
      </c>
      <c r="G17" s="202">
        <v>65000</v>
      </c>
      <c r="H17" s="202">
        <v>70000</v>
      </c>
      <c r="I17" s="143">
        <f t="shared" ref="I17:I40" si="0">AVERAGE(D17:H17)</f>
        <v>74000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120000</v>
      </c>
      <c r="E18" s="189">
        <v>110000</v>
      </c>
      <c r="F18" s="189">
        <v>60000</v>
      </c>
      <c r="G18" s="202">
        <v>137500</v>
      </c>
      <c r="H18" s="202">
        <v>118333</v>
      </c>
      <c r="I18" s="143">
        <f t="shared" si="0"/>
        <v>109166.6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30000</v>
      </c>
      <c r="E19" s="189">
        <v>50000</v>
      </c>
      <c r="F19" s="189">
        <v>37500</v>
      </c>
      <c r="G19" s="202">
        <v>27500</v>
      </c>
      <c r="H19" s="202">
        <v>31000</v>
      </c>
      <c r="I19" s="143">
        <f t="shared" si="0"/>
        <v>35200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400000</v>
      </c>
      <c r="E20" s="189">
        <v>250000</v>
      </c>
      <c r="F20" s="189">
        <v>475000</v>
      </c>
      <c r="G20" s="202">
        <v>325000</v>
      </c>
      <c r="H20" s="202">
        <v>353000</v>
      </c>
      <c r="I20" s="143">
        <f t="shared" si="0"/>
        <v>360600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80000</v>
      </c>
      <c r="E21" s="189">
        <v>100000</v>
      </c>
      <c r="F21" s="189">
        <v>85000</v>
      </c>
      <c r="G21" s="202">
        <v>105000</v>
      </c>
      <c r="H21" s="202">
        <v>100000</v>
      </c>
      <c r="I21" s="143">
        <f t="shared" si="0"/>
        <v>94000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45000</v>
      </c>
      <c r="E22" s="189">
        <v>65000</v>
      </c>
      <c r="F22" s="189">
        <v>45000</v>
      </c>
      <c r="G22" s="202">
        <v>55000</v>
      </c>
      <c r="H22" s="202">
        <v>46666</v>
      </c>
      <c r="I22" s="143">
        <f t="shared" si="0"/>
        <v>51333.2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30000</v>
      </c>
      <c r="E23" s="189">
        <v>25000</v>
      </c>
      <c r="F23" s="189">
        <v>35000</v>
      </c>
      <c r="G23" s="202">
        <v>25000</v>
      </c>
      <c r="H23" s="202">
        <v>35000</v>
      </c>
      <c r="I23" s="143">
        <f t="shared" si="0"/>
        <v>30000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30000</v>
      </c>
      <c r="E24" s="189">
        <v>25000</v>
      </c>
      <c r="F24" s="189">
        <v>40000</v>
      </c>
      <c r="G24" s="202">
        <v>30000</v>
      </c>
      <c r="H24" s="202">
        <v>48333</v>
      </c>
      <c r="I24" s="143">
        <f t="shared" si="0"/>
        <v>34666.6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40000</v>
      </c>
      <c r="E25" s="189">
        <v>25000</v>
      </c>
      <c r="F25" s="189">
        <v>40000</v>
      </c>
      <c r="G25" s="202">
        <v>35000</v>
      </c>
      <c r="H25" s="202">
        <v>50000</v>
      </c>
      <c r="I25" s="143">
        <f t="shared" si="0"/>
        <v>38000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25000</v>
      </c>
      <c r="F26" s="189">
        <v>35000</v>
      </c>
      <c r="G26" s="202">
        <v>25000</v>
      </c>
      <c r="H26" s="202">
        <v>25000</v>
      </c>
      <c r="I26" s="143">
        <f t="shared" si="0"/>
        <v>26000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60000</v>
      </c>
      <c r="E27" s="189">
        <v>75000</v>
      </c>
      <c r="F27" s="189">
        <v>92500</v>
      </c>
      <c r="G27" s="202">
        <v>75000</v>
      </c>
      <c r="H27" s="202">
        <v>85000</v>
      </c>
      <c r="I27" s="143">
        <f t="shared" si="0"/>
        <v>77500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30000</v>
      </c>
      <c r="E28" s="189">
        <v>25000</v>
      </c>
      <c r="F28" s="189">
        <v>40000</v>
      </c>
      <c r="G28" s="202">
        <v>42500</v>
      </c>
      <c r="H28" s="202">
        <v>35000</v>
      </c>
      <c r="I28" s="143">
        <f t="shared" si="0"/>
        <v>34500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90000</v>
      </c>
      <c r="E29" s="189">
        <v>110000</v>
      </c>
      <c r="F29" s="189">
        <v>87500</v>
      </c>
      <c r="G29" s="202">
        <v>100000</v>
      </c>
      <c r="H29" s="202">
        <v>88333</v>
      </c>
      <c r="I29" s="143">
        <f t="shared" si="0"/>
        <v>95166.6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85000</v>
      </c>
      <c r="E30" s="189">
        <v>100000</v>
      </c>
      <c r="F30" s="189">
        <v>120000</v>
      </c>
      <c r="G30" s="202">
        <v>55000</v>
      </c>
      <c r="H30" s="202">
        <v>50000</v>
      </c>
      <c r="I30" s="143">
        <f t="shared" si="0"/>
        <v>82000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45000</v>
      </c>
      <c r="E31" s="190">
        <v>60000</v>
      </c>
      <c r="F31" s="190">
        <v>45000</v>
      </c>
      <c r="G31" s="145">
        <v>47500</v>
      </c>
      <c r="H31" s="145">
        <v>48333</v>
      </c>
      <c r="I31" s="143">
        <f t="shared" si="0"/>
        <v>49166.6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70000</v>
      </c>
      <c r="E33" s="200">
        <v>120000</v>
      </c>
      <c r="F33" s="200">
        <v>115000</v>
      </c>
      <c r="G33" s="143">
        <v>112500</v>
      </c>
      <c r="H33" s="143">
        <v>100000</v>
      </c>
      <c r="I33" s="143">
        <f t="shared" si="0"/>
        <v>103500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70000</v>
      </c>
      <c r="E34" s="189">
        <v>120000</v>
      </c>
      <c r="F34" s="189">
        <v>115000</v>
      </c>
      <c r="G34" s="202">
        <v>112500</v>
      </c>
      <c r="H34" s="202">
        <v>100000</v>
      </c>
      <c r="I34" s="143">
        <f t="shared" si="0"/>
        <v>103500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40000</v>
      </c>
      <c r="E35" s="189">
        <v>45000</v>
      </c>
      <c r="F35" s="189">
        <v>45000</v>
      </c>
      <c r="G35" s="202">
        <v>45000</v>
      </c>
      <c r="H35" s="202">
        <v>40000</v>
      </c>
      <c r="I35" s="143">
        <f t="shared" si="0"/>
        <v>43000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50000</v>
      </c>
      <c r="E36" s="189">
        <v>75000</v>
      </c>
      <c r="F36" s="189">
        <v>67500</v>
      </c>
      <c r="G36" s="202">
        <v>67500</v>
      </c>
      <c r="H36" s="202">
        <v>75000</v>
      </c>
      <c r="I36" s="143">
        <f t="shared" si="0"/>
        <v>67000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40000</v>
      </c>
      <c r="E37" s="189">
        <v>30000</v>
      </c>
      <c r="F37" s="189">
        <v>40000</v>
      </c>
      <c r="G37" s="202">
        <v>40000</v>
      </c>
      <c r="H37" s="202">
        <v>31666</v>
      </c>
      <c r="I37" s="143">
        <f t="shared" si="0"/>
        <v>36333.199999999997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229</v>
      </c>
      <c r="D39" s="206">
        <v>1794000</v>
      </c>
      <c r="E39" s="168">
        <v>2000000</v>
      </c>
      <c r="F39" s="168">
        <v>1794000</v>
      </c>
      <c r="G39" s="207">
        <v>1435200</v>
      </c>
      <c r="H39" s="208">
        <v>1694433</v>
      </c>
      <c r="I39" s="143">
        <f t="shared" si="0"/>
        <v>1743526.6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1076400</v>
      </c>
      <c r="E40" s="174">
        <v>1100000</v>
      </c>
      <c r="F40" s="207">
        <v>1076400</v>
      </c>
      <c r="G40" s="207">
        <v>897000</v>
      </c>
      <c r="H40" s="207">
        <v>996567</v>
      </c>
      <c r="I40" s="143">
        <f t="shared" si="0"/>
        <v>1029273.4</v>
      </c>
      <c r="K40" s="205"/>
      <c r="L40" s="201"/>
    </row>
    <row r="41" spans="1:12">
      <c r="D41" s="90">
        <f>SUM(D16:D40)</f>
        <v>4360400</v>
      </c>
      <c r="E41" s="90">
        <f t="shared" ref="E41:H41" si="1">SUM(E16:E40)</f>
        <v>4735000</v>
      </c>
      <c r="F41" s="90">
        <f t="shared" si="1"/>
        <v>4632900</v>
      </c>
      <c r="G41" s="90">
        <f t="shared" si="1"/>
        <v>3924700</v>
      </c>
      <c r="H41" s="90">
        <f t="shared" si="1"/>
        <v>4291664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11-03-2024</vt:lpstr>
      <vt:lpstr>By Order</vt:lpstr>
      <vt:lpstr>All Stores</vt:lpstr>
      <vt:lpstr>'11-03-2024'!Print_Titles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2024-03-15T07:10:44Z</cp:lastPrinted>
  <dcterms:created xsi:type="dcterms:W3CDTF">2010-10-20T06:23:14Z</dcterms:created>
  <dcterms:modified xsi:type="dcterms:W3CDTF">2024-03-15T07:11:06Z</dcterms:modified>
</cp:coreProperties>
</file>