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5-01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'15-01-2024'!$12:$14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7" i="11"/>
  <c r="G87" i="11"/>
  <c r="I86" i="11"/>
  <c r="G86" i="11"/>
  <c r="I85" i="11"/>
  <c r="G85" i="11"/>
  <c r="I83" i="11"/>
  <c r="G83" i="11"/>
  <c r="I88" i="11"/>
  <c r="G88" i="11"/>
  <c r="I84" i="11"/>
  <c r="G84" i="11"/>
  <c r="I76" i="11"/>
  <c r="G76" i="11"/>
  <c r="I80" i="11"/>
  <c r="G80" i="11"/>
  <c r="I77" i="11"/>
  <c r="G77" i="11"/>
  <c r="I79" i="11"/>
  <c r="G79" i="11"/>
  <c r="I78" i="11"/>
  <c r="G78" i="11"/>
  <c r="I70" i="11"/>
  <c r="G70" i="11"/>
  <c r="I73" i="11"/>
  <c r="G73" i="11"/>
  <c r="I68" i="11"/>
  <c r="G68" i="11"/>
  <c r="I69" i="11"/>
  <c r="G69" i="11"/>
  <c r="I71" i="11"/>
  <c r="G71" i="11"/>
  <c r="I72" i="11"/>
  <c r="G72" i="11"/>
  <c r="I63" i="11"/>
  <c r="G63" i="11"/>
  <c r="I64" i="11"/>
  <c r="G64" i="11"/>
  <c r="I62" i="11"/>
  <c r="G62" i="11"/>
  <c r="I61" i="11"/>
  <c r="G61" i="11"/>
  <c r="I59" i="11"/>
  <c r="G59" i="11"/>
  <c r="I65" i="11"/>
  <c r="G65" i="11"/>
  <c r="I58" i="11"/>
  <c r="G58" i="11"/>
  <c r="I57" i="11"/>
  <c r="G57" i="11"/>
  <c r="I60" i="11"/>
  <c r="G60" i="11"/>
  <c r="I54" i="11"/>
  <c r="G54" i="11"/>
  <c r="I53" i="11"/>
  <c r="G53" i="11"/>
  <c r="I49" i="11"/>
  <c r="G49" i="11"/>
  <c r="I51" i="11"/>
  <c r="G51" i="11"/>
  <c r="I52" i="11"/>
  <c r="G52" i="11"/>
  <c r="I50" i="11"/>
  <c r="G50" i="11"/>
  <c r="I43" i="11"/>
  <c r="G43" i="11"/>
  <c r="I45" i="11"/>
  <c r="G45" i="11"/>
  <c r="I41" i="11"/>
  <c r="G41" i="11"/>
  <c r="I42" i="11"/>
  <c r="G42" i="11"/>
  <c r="I46" i="11"/>
  <c r="G46" i="11"/>
  <c r="I44" i="11"/>
  <c r="G44" i="11"/>
  <c r="I35" i="11"/>
  <c r="G35" i="11"/>
  <c r="I34" i="11"/>
  <c r="G34" i="11"/>
  <c r="I36" i="11"/>
  <c r="G36" i="11"/>
  <c r="I37" i="11"/>
  <c r="G37" i="11"/>
  <c r="I38" i="11"/>
  <c r="G38" i="11"/>
  <c r="I21" i="11"/>
  <c r="G21" i="11"/>
  <c r="I18" i="11"/>
  <c r="G18" i="11"/>
  <c r="I30" i="11"/>
  <c r="G30" i="11"/>
  <c r="I23" i="11"/>
  <c r="G23" i="11"/>
  <c r="I28" i="11"/>
  <c r="G28" i="11"/>
  <c r="I27" i="11"/>
  <c r="G27" i="11"/>
  <c r="I22" i="11"/>
  <c r="G22" i="11"/>
  <c r="I19" i="11"/>
  <c r="G19" i="11"/>
  <c r="I29" i="11"/>
  <c r="G29" i="11"/>
  <c r="I26" i="11"/>
  <c r="G26" i="11"/>
  <c r="I17" i="11"/>
  <c r="G17" i="11"/>
  <c r="I31" i="11"/>
  <c r="G31" i="11"/>
  <c r="I24" i="11"/>
  <c r="G24" i="11"/>
  <c r="I20" i="11"/>
  <c r="G20" i="11"/>
  <c r="I25" i="11"/>
  <c r="G25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<sst xmlns="http://schemas.openxmlformats.org/spreadsheetml/2006/main" count="851" uniqueCount="232">
  <si>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</si>
  <si>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</si>
  <si>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</si>
  <si>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</si>
  <si>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</si>
  <si>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</si>
  <si>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</si>
  <si>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</si>
  <si>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</si>
  <si>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</si>
  <si>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</si>
  <si>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</si>
  <si>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</si>
  <si>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</si>
  <si>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</si>
  <si>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</si>
  <si>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</si>
  <si>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</si>
  <si>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</si>
  <si>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</si>
  <si>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</si>
  <si>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</si>
  <si>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</si>
  <si>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</si>
  <si>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</si>
  <si>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</si>
  <si>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</si>
  <si>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</si>
  <si>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</si>
  <si>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</si>
  <si>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</si>
  <si>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</si>
  <si>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</si>
  <si>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</si>
  <si>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</si>
  <si>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</si>
  <si>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</si>
  <si>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</si>
  <si>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</si>
  <si>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</si>
  <si>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</si>
  <si>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</si>
  <si>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</si>
  <si>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</si>
  <si>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</si>
  <si>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</si>
  <si>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</si>
  <si>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</si>
  <si>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</si>
  <si>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</si>
  <si>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</si>
  <si>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</si>
  <si>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</si>
  <si>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</si>
  <si>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</si>
  <si>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</si>
  <si>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</si>
  <si>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</si>
  <si>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</si>
  <si>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</si>
  <si>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</si>
  <si>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</si>
  <si>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</si>
  <si>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</si>
  <si>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</si>
  <si>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</si>
  <si>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</si>
  <si>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</si>
  <si>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</si>
  <si>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</si>
  <si>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</si>
  <si>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</si>
  <si>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</si>
  <si>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</si>
  <si>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</si>
  <si>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</si>
  <si>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</si>
  <si>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</si>
  <si>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</si>
  <si>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</si>
  <si>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</si>
  <si>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</si>
  <si>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</si>
  <si>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</si>
  <si>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</si>
  <si>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</si>
  <si>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</si>
  <si>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</si>
  <si>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</si>
  <si>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</si>
  <si>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</si>
  <si>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</si>
  <si>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</si>
  <si>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</si>
  <si>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</si>
  <si>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</si>
  <si>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</si>
  <si>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</si>
  <si>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</si>
  <si>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</si>
  <si>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</si>
  <si>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</si>
  <si>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</si>
  <si>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</si>
  <si>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</si>
  <si>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</si>
  <si>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</si>
  <si>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</si>
  <si>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</si>
  <si>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</si>
  <si>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</si>
  <si>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</si>
  <si>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</si>
  <si>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</si>
  <si>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</si>
  <si>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</si>
  <si>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</si>
  <si>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</si>
  <si>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</si>
  <si>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</si>
  <si>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</si>
  <si>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</si>
  <si>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</si>
  <si>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</si>
  <si>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</si>
  <si>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</si>
  <si>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</si>
  <si>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</si>
  <si>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</si>
  <si>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</si>
  <si>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</si>
  <si>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</si>
  <si>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</si>
  <si>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</si>
  <si>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</si>
  <si>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</si>
  <si>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</si>
  <si>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</si>
  <si>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</si>
  <si>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</si>
  <si>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</si>
  <si>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</si>
  <si>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</si>
  <si>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</si>
  <si>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</si>
  <si>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</si>
  <si>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</si>
  <si>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</si>
  <si>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</si>
  <si>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</si>
  <si>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</si>
  <si>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</si>
  <si>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</si>
  <si>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</si>
  <si>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</si>
  <si>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</si>
  <si>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</si>
  <si>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</si>
  <si>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</si>
  <si>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</si>
  <si>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</si>
  <si>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</si>
  <si>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</si>
  <si>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</si>
  <si>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</si>
  <si>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</si>
  <si>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</si>
  <si>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</si>
  <si>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</si>
  <si>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</si>
  <si>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</si>
  <si>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</si>
  <si>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</si>
  <si>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</si>
  <si>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</si>
  <si>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</si>
  <si>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</si>
  <si>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</si>
  <si>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</si>
  <si>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</si>
  <si>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</si>
  <si>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</si>
  <si>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</si>
  <si>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</si>
  <si>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</si>
  <si>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</si>
  <si>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</si>
  <si>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</si>
  <si>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</si>
  <si>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</si>
  <si>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</si>
  <si>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</si>
  <si>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</si>
  <si>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</si>
  <si>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</si>
  <si>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</si>
  <si>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</si>
  <si>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</si>
  <si>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</si>
  <si>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</si>
  <si>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</si>
  <si>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</si>
  <si>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</si>
  <si>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</si>
  <si>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</si>
  <si>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</si>
  <si>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</si>
  <si>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</si>
  <si>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</si>
  <si>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كانون الثاني 2023 (ل.ل.)</t>
  </si>
  <si>
    <t>معدل أسعار  السوبرماركات في 08-01-2024(ل.ل.)</t>
  </si>
  <si>
    <t>معدل أسعار المحلات والملاحم في 08-01-2024 (ل.ل.)</t>
  </si>
  <si>
    <t xml:space="preserve"> التاريخ 8كانون الثاني 2024</t>
  </si>
  <si>
    <t>المعدل العام للأسعار في 08-01-2024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</si>
  <si>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</si>
  <si>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</si>
  <si>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</si>
  <si>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</si>
  <si>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</si>
  <si>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</si>
  <si>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</si>
  <si>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</si>
  <si>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</si>
  <si>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1$=89650 LBP</t>
  </si>
  <si>
    <t>معدل أسعار  السوبرماركات في 15-01-2024(ل.ل.)</t>
  </si>
  <si>
    <t xml:space="preserve"> التاريخ 15 كانون الثاني 2024</t>
  </si>
  <si>
    <t>معدل أسعار المحلات والملاحم في 15-01-2024 (ل.ل.)</t>
  </si>
  <si>
    <t>المعدل العام للأسعار في 15-01-2024 (ل.ل.)</t>
  </si>
  <si>
    <t xml:space="preserve"> التاريخ15كانون الثاني 2024</t>
  </si>
  <si>
    <t>المعدل العام للأسعار في 15-01-2024  (ل.ل.)</t>
  </si>
  <si>
    <t xml:space="preserve"> التاريخ 815كانون الثاني 2024</t>
  </si>
  <si>
    <t xml:space="preserve"> التاريخ15كانون الثاني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</si>
</sst>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3" t="s">
        <v>202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225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4" t="s">
        <v>3</v>
      </c>
      <c r="B12" s="220"/>
      <c r="C12" s="218" t="s">
        <v>0</v>
      </c>
      <c r="D12" s="216" t="s">
        <v>23</v>
      </c>
      <c r="E12" s="216" t="s">
        <v>209</v>
      </c>
      <c r="F12" s="216" t="s">
        <v>224</v>
      </c>
      <c r="G12" s="216" t="s">
        <v>197</v>
      </c>
      <c r="H12" s="216" t="s">
        <v>210</v>
      </c>
      <c r="I12" s="216" t="s">
        <v>187</v>
      </c>
    </row>
    <row r="13" spans="1:9" ht="38.25" customHeight="1" thickBot="1">
      <c r="A13" s="215"/>
      <c r="B13" s="221"/>
      <c r="C13" s="219"/>
      <c r="D13" s="217"/>
      <c r="E13" s="217"/>
      <c r="F13" s="217"/>
      <c r="G13" s="217"/>
      <c r="H13" s="217"/>
      <c r="I13" s="21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28869.855</v>
      </c>
      <c r="F15" s="177">
        <v>76748.800000000003</v>
      </c>
      <c r="G15" s="45">
        <f t="shared" ref="G15:G30" si="0">(F15-E15)/E15</f>
        <v>1.6584407853797676</v>
      </c>
      <c r="H15" s="177">
        <v>79548.800000000003</v>
      </c>
      <c r="I15" s="45">
        <f t="shared" ref="I15:I30" si="1">(F15-H15)/H15</f>
        <v>-3.5198519650830686E-2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38156.695</v>
      </c>
      <c r="F16" s="171">
        <v>157166.44444444444</v>
      </c>
      <c r="G16" s="48">
        <f>(F16-E16)/E16</f>
        <v>3.1189742571898438</v>
      </c>
      <c r="H16" s="171">
        <v>151055.33333333334</v>
      </c>
      <c r="I16" s="44">
        <f t="shared" si="1"/>
        <v>4.0456109534548673E-2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33108.215555555551</v>
      </c>
      <c r="F17" s="171">
        <v>92598.8</v>
      </c>
      <c r="G17" s="48">
        <f t="shared" si="0"/>
        <v>1.7968526375158853</v>
      </c>
      <c r="H17" s="171">
        <v>90848.8</v>
      </c>
      <c r="I17" s="44">
        <f t="shared" si="1"/>
        <v>1.9262775072428035E-2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10691.548888888889</v>
      </c>
      <c r="F18" s="171">
        <v>52348.800000000003</v>
      </c>
      <c r="G18" s="48">
        <f t="shared" si="0"/>
        <v>3.8962784105493919</v>
      </c>
      <c r="H18" s="171">
        <v>54348.800000000003</v>
      </c>
      <c r="I18" s="44">
        <f t="shared" si="1"/>
        <v>-3.6799340555817239E-2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70233.833333333328</v>
      </c>
      <c r="F19" s="171">
        <v>349937.25</v>
      </c>
      <c r="G19" s="48">
        <f t="shared" si="0"/>
        <v>3.9824597831529442</v>
      </c>
      <c r="H19" s="171">
        <v>275561</v>
      </c>
      <c r="I19" s="44">
        <f t="shared" si="1"/>
        <v>0.26990847761475678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34615.440000000002</v>
      </c>
      <c r="F20" s="171">
        <v>106448.8</v>
      </c>
      <c r="G20" s="48">
        <f t="shared" si="0"/>
        <v>2.0751826352633391</v>
      </c>
      <c r="H20" s="171">
        <v>114148.8</v>
      </c>
      <c r="I20" s="44">
        <f t="shared" si="1"/>
        <v>-6.7455812062851297E-2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22857.966666666667</v>
      </c>
      <c r="F21" s="171">
        <v>72548.800000000003</v>
      </c>
      <c r="G21" s="48">
        <f t="shared" si="0"/>
        <v>2.1738956075124793</v>
      </c>
      <c r="H21" s="171">
        <v>72049.8</v>
      </c>
      <c r="I21" s="44">
        <f t="shared" si="1"/>
        <v>6.9257652346016224E-3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6254.8255555555552</v>
      </c>
      <c r="F22" s="171">
        <v>31105.333333333332</v>
      </c>
      <c r="G22" s="48">
        <f t="shared" si="0"/>
        <v>3.9730137246922066</v>
      </c>
      <c r="H22" s="171">
        <v>27944.222222222223</v>
      </c>
      <c r="I22" s="44">
        <f t="shared" si="1"/>
        <v>0.1131221719457013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8427.3349999999991</v>
      </c>
      <c r="F23" s="171">
        <v>41944.222222222219</v>
      </c>
      <c r="G23" s="48">
        <f t="shared" si="0"/>
        <v>3.9771632695534498</v>
      </c>
      <c r="H23" s="171">
        <v>42388.666666666664</v>
      </c>
      <c r="I23" s="44">
        <f t="shared" si="1"/>
        <v>-1.0484982883265463E-2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8001.75</v>
      </c>
      <c r="F24" s="171">
        <v>41610.888888888891</v>
      </c>
      <c r="G24" s="48">
        <f t="shared" si="0"/>
        <v>4.2002235622068786</v>
      </c>
      <c r="H24" s="171">
        <v>42944.222222222219</v>
      </c>
      <c r="I24" s="44">
        <f t="shared" si="1"/>
        <v>-3.1048026121739201E-2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7442.8166666666666</v>
      </c>
      <c r="F25" s="171">
        <v>39949.800000000003</v>
      </c>
      <c r="G25" s="48">
        <f>(F25-E25)/E25</f>
        <v>4.367564698848331</v>
      </c>
      <c r="H25" s="171">
        <v>39349.800000000003</v>
      </c>
      <c r="I25" s="44">
        <f t="shared" si="1"/>
        <v>1.5247853864568561E-2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18262.91611111111</v>
      </c>
      <c r="F26" s="171">
        <v>109055.33333333333</v>
      </c>
      <c r="G26" s="48">
        <f>(F26-E26)/E26</f>
        <v>4.9714085455928014</v>
      </c>
      <c r="H26" s="171">
        <v>98722</v>
      </c>
      <c r="I26" s="44">
        <f t="shared" si="1"/>
        <v>0.1046710290850401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7588.07</v>
      </c>
      <c r="F27" s="171">
        <v>41055.333333333336</v>
      </c>
      <c r="G27" s="48">
        <f t="shared" si="0"/>
        <v>4.4105106217171608</v>
      </c>
      <c r="H27" s="171">
        <v>42105.333333333336</v>
      </c>
      <c r="I27" s="44">
        <f t="shared" si="1"/>
        <v>-2.4937458437569268E-2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23628.633333333331</v>
      </c>
      <c r="F28" s="171">
        <v>82349.8</v>
      </c>
      <c r="G28" s="48">
        <f t="shared" si="0"/>
        <v>2.4851698292608266</v>
      </c>
      <c r="H28" s="171">
        <v>80149.8</v>
      </c>
      <c r="I28" s="44">
        <f t="shared" si="1"/>
        <v>2.7448602491834041E-2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28658.22714285714</v>
      </c>
      <c r="F29" s="171">
        <v>109264.28571428571</v>
      </c>
      <c r="G29" s="48">
        <f t="shared" si="0"/>
        <v>2.8126673073536255</v>
      </c>
      <c r="H29" s="171">
        <v>120692.85714285714</v>
      </c>
      <c r="I29" s="44">
        <f t="shared" si="1"/>
        <v>-9.469136533112392E-2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19799.875555555554</v>
      </c>
      <c r="F30" s="174">
        <v>57848.800000000003</v>
      </c>
      <c r="G30" s="51">
        <f t="shared" si="0"/>
        <v>1.9216749285966335</v>
      </c>
      <c r="H30" s="174">
        <v>61648.800000000003</v>
      </c>
      <c r="I30" s="56">
        <f t="shared" si="1"/>
        <v>-6.1639480411621962E-2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30625.32</v>
      </c>
      <c r="F32" s="177">
        <v>190949.8</v>
      </c>
      <c r="G32" s="45">
        <f>(F32-E32)/E32</f>
        <v>5.2350303604990893</v>
      </c>
      <c r="H32" s="177">
        <v>167449.79999999999</v>
      </c>
      <c r="I32" s="44">
        <f>(F32-H32)/H32</f>
        <v>0.14034056774030187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71">
        <v>191449.8</v>
      </c>
      <c r="G33" s="48">
        <f>(F33-E33)/E33</f>
        <v>5.4221850580806645</v>
      </c>
      <c r="H33" s="171">
        <v>165949.79999999999</v>
      </c>
      <c r="I33" s="44">
        <f>(F33-H33)/H33</f>
        <v>0.15366092637653075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26820.157142857141</v>
      </c>
      <c r="F34" s="171">
        <v>47562.5</v>
      </c>
      <c r="G34" s="48">
        <f>(F34-E34)/E34</f>
        <v>0.77338632829998344</v>
      </c>
      <c r="H34" s="171">
        <v>47911.25</v>
      </c>
      <c r="I34" s="44">
        <f>(F34-H34)/H34</f>
        <v>-7.2790837225077615E-3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71">
        <v>78748.75</v>
      </c>
      <c r="G35" s="48">
        <f>(F35-E35)/E35</f>
        <v>2.7340215211305061</v>
      </c>
      <c r="H35" s="171">
        <v>84186.25</v>
      </c>
      <c r="I35" s="44">
        <f>(F35-H35)/H35</f>
        <v>-6.458893227813331E-2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71">
        <v>53048.800000000003</v>
      </c>
      <c r="G36" s="51">
        <f>(F36-E36)/E36</f>
        <v>1.8670398436576732</v>
      </c>
      <c r="H36" s="171">
        <v>54498.5</v>
      </c>
      <c r="I36" s="56">
        <f>(F36-H36)/H36</f>
        <v>-2.6600732130242062E-2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639833.58000000007</v>
      </c>
      <c r="F38" s="171">
        <v>1546761.3333333333</v>
      </c>
      <c r="G38" s="45">
        <f t="shared" ref="G38:G43" si="2">(F38-E38)/E38</f>
        <v>1.417443194108901</v>
      </c>
      <c r="H38" s="171">
        <v>1556731.1666666667</v>
      </c>
      <c r="I38" s="44">
        <f t="shared" ref="I38:I43" si="3">(F38-H38)/H38</f>
        <v>-6.4043384926128783E-3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442126.89238095237</v>
      </c>
      <c r="F39" s="171">
        <v>921602</v>
      </c>
      <c r="G39" s="48">
        <f t="shared" si="2"/>
        <v>1.084473973155007</v>
      </c>
      <c r="H39" s="171">
        <v>951186.5</v>
      </c>
      <c r="I39" s="44">
        <f t="shared" si="3"/>
        <v>-3.1102733270499529E-2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292323.62666666665</v>
      </c>
      <c r="F40" s="171">
        <v>636156.4</v>
      </c>
      <c r="G40" s="48">
        <f t="shared" si="2"/>
        <v>1.176205896369102</v>
      </c>
      <c r="H40" s="171">
        <v>663305.69999999995</v>
      </c>
      <c r="I40" s="44">
        <f t="shared" si="3"/>
        <v>-4.0930298051109662E-2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130960.02142857143</v>
      </c>
      <c r="F41" s="171">
        <v>268437.71428571426</v>
      </c>
      <c r="G41" s="48">
        <f t="shared" si="2"/>
        <v>1.0497684053306777</v>
      </c>
      <c r="H41" s="171">
        <v>295101.21428571426</v>
      </c>
      <c r="I41" s="44">
        <f t="shared" si="3"/>
        <v>-9.0353745458277401E-2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124532.66666666666</v>
      </c>
      <c r="F42" s="171">
        <v>193942.83333333334</v>
      </c>
      <c r="G42" s="48">
        <f t="shared" si="2"/>
        <v>0.557365135787665</v>
      </c>
      <c r="H42" s="171">
        <v>198724.16666666666</v>
      </c>
      <c r="I42" s="44">
        <f t="shared" si="3"/>
        <v>-2.4060150375939754E-2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294339.1021428571</v>
      </c>
      <c r="F43" s="171">
        <v>764863.91666666663</v>
      </c>
      <c r="G43" s="51">
        <f t="shared" si="2"/>
        <v>1.5985807223650528</v>
      </c>
      <c r="H43" s="171">
        <v>797045.58333333337</v>
      </c>
      <c r="I43" s="59">
        <f t="shared" si="3"/>
        <v>-4.0376193456940608E-2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189124.88888888891</v>
      </c>
      <c r="F45" s="171">
        <v>420060.05555555556</v>
      </c>
      <c r="G45" s="45">
        <f t="shared" ref="G45:G50" si="4">(F45-E45)/E45</f>
        <v>1.2210723190554857</v>
      </c>
      <c r="H45" s="171">
        <v>442797.77777777775</v>
      </c>
      <c r="I45" s="44">
        <f t="shared" ref="I45:I50" si="5">(F45-H45)/H45</f>
        <v>-5.1350127221355048E-2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163532.91333333333</v>
      </c>
      <c r="F46" s="171">
        <v>321126.3</v>
      </c>
      <c r="G46" s="48">
        <f t="shared" si="4"/>
        <v>0.96367993117960304</v>
      </c>
      <c r="H46" s="171">
        <v>321144.45</v>
      </c>
      <c r="I46" s="84">
        <f t="shared" si="5"/>
        <v>-5.6516623594221487E-5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478975.47857142857</v>
      </c>
      <c r="F47" s="171">
        <v>980002.57142857148</v>
      </c>
      <c r="G47" s="48">
        <f t="shared" si="4"/>
        <v>1.0460391299184764</v>
      </c>
      <c r="H47" s="171">
        <v>980079.92857142852</v>
      </c>
      <c r="I47" s="84">
        <f t="shared" si="5"/>
        <v>-7.8929422592909738E-5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607482.61857142858</v>
      </c>
      <c r="F48" s="171">
        <v>1200637.625</v>
      </c>
      <c r="G48" s="48">
        <f t="shared" si="4"/>
        <v>0.97641477845645963</v>
      </c>
      <c r="H48" s="171">
        <v>1323981.0825</v>
      </c>
      <c r="I48" s="84">
        <f t="shared" si="5"/>
        <v>-9.3161042200918323E-2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65148.6</v>
      </c>
      <c r="F49" s="171">
        <v>140750.5</v>
      </c>
      <c r="G49" s="48">
        <f t="shared" si="4"/>
        <v>1.1604531793469084</v>
      </c>
      <c r="H49" s="171">
        <v>140750.5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871550</v>
      </c>
      <c r="F50" s="171">
        <v>1788069.25</v>
      </c>
      <c r="G50" s="56">
        <f t="shared" si="4"/>
        <v>1.0515968676495897</v>
      </c>
      <c r="H50" s="171">
        <v>1788069.25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82182</v>
      </c>
      <c r="F52" s="168">
        <v>143440</v>
      </c>
      <c r="G52" s="170">
        <f t="shared" ref="G52:G60" si="6">(F52-E52)/E52</f>
        <v>0.74539436859652963</v>
      </c>
      <c r="H52" s="168">
        <v>143440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84006.333333333328</v>
      </c>
      <c r="F53" s="171">
        <v>192747.5</v>
      </c>
      <c r="G53" s="173">
        <f t="shared" si="6"/>
        <v>1.2944401017383611</v>
      </c>
      <c r="H53" s="171">
        <v>192776</v>
      </c>
      <c r="I53" s="84">
        <f t="shared" si="7"/>
        <v>-1.4783998008050794E-4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72930.189999999988</v>
      </c>
      <c r="F54" s="171">
        <v>138957.5</v>
      </c>
      <c r="G54" s="173">
        <f t="shared" si="6"/>
        <v>0.90534948558340544</v>
      </c>
      <c r="H54" s="171">
        <v>138971.70000000001</v>
      </c>
      <c r="I54" s="84">
        <f t="shared" si="7"/>
        <v>-1.0217907674736396E-4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102971.5</v>
      </c>
      <c r="F55" s="171">
        <v>189161.5</v>
      </c>
      <c r="G55" s="173">
        <f t="shared" si="6"/>
        <v>0.83702772126267944</v>
      </c>
      <c r="H55" s="171">
        <v>188821.3</v>
      </c>
      <c r="I55" s="84">
        <f t="shared" si="7"/>
        <v>1.8017035154403219E-3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53597</v>
      </c>
      <c r="F56" s="171">
        <v>98615</v>
      </c>
      <c r="G56" s="178">
        <f t="shared" si="6"/>
        <v>0.83993507099277942</v>
      </c>
      <c r="H56" s="171">
        <v>98623.1875</v>
      </c>
      <c r="I56" s="85">
        <f t="shared" si="7"/>
        <v>-8.3018002231980182E-5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38779.666666666664</v>
      </c>
      <c r="F57" s="174">
        <v>100279.92857142857</v>
      </c>
      <c r="G57" s="176">
        <f t="shared" si="6"/>
        <v>1.5858893897513793</v>
      </c>
      <c r="H57" s="174">
        <v>100279.92857142857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114759.8</v>
      </c>
      <c r="F58" s="177">
        <v>206643.25</v>
      </c>
      <c r="G58" s="44">
        <f t="shared" si="6"/>
        <v>0.8006588544072053</v>
      </c>
      <c r="H58" s="177">
        <v>206643.25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108530.57142857143</v>
      </c>
      <c r="F59" s="171">
        <v>191582.05</v>
      </c>
      <c r="G59" s="48">
        <f t="shared" si="6"/>
        <v>0.76523579926130081</v>
      </c>
      <c r="H59" s="171">
        <v>191465.27777777778</v>
      </c>
      <c r="I59" s="44">
        <f t="shared" si="7"/>
        <v>6.0988720031909826E-4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746800</v>
      </c>
      <c r="F60" s="171">
        <v>1029182</v>
      </c>
      <c r="G60" s="51">
        <f t="shared" si="6"/>
        <v>0.37812265666845207</v>
      </c>
      <c r="H60" s="171">
        <v>1029182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229527.5</v>
      </c>
      <c r="F62" s="171">
        <v>394758.83333333331</v>
      </c>
      <c r="G62" s="45">
        <f t="shared" ref="G62:G67" si="8">(F62-E62)/E62</f>
        <v>0.71987597709787854</v>
      </c>
      <c r="H62" s="171">
        <v>393190.88888888888</v>
      </c>
      <c r="I62" s="44">
        <f t="shared" ref="I62:I67" si="9">(F62-H62)/H62</f>
        <v>3.9877435839758757E-3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1148455</v>
      </c>
      <c r="F63" s="171">
        <v>2829055.1666666665</v>
      </c>
      <c r="G63" s="48">
        <f t="shared" si="8"/>
        <v>1.4633574381814407</v>
      </c>
      <c r="H63" s="171">
        <v>2829283.6666666665</v>
      </c>
      <c r="I63" s="44">
        <f t="shared" si="9"/>
        <v>-8.0762492178526704E-5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497506.85714285716</v>
      </c>
      <c r="F64" s="171">
        <v>945695.4375</v>
      </c>
      <c r="G64" s="48">
        <f t="shared" si="8"/>
        <v>0.90086915169582726</v>
      </c>
      <c r="H64" s="171">
        <v>955623.5</v>
      </c>
      <c r="I64" s="84">
        <f t="shared" si="9"/>
        <v>-1.0389094135922776E-2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271366</v>
      </c>
      <c r="F65" s="171">
        <v>592048.6</v>
      </c>
      <c r="G65" s="48">
        <f t="shared" si="8"/>
        <v>1.1817346314571464</v>
      </c>
      <c r="H65" s="171">
        <v>601700.91666666663</v>
      </c>
      <c r="I65" s="84">
        <f t="shared" si="9"/>
        <v>-1.6041718400794613E-2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115631.60515873015</v>
      </c>
      <c r="F66" s="171">
        <v>306042.6875</v>
      </c>
      <c r="G66" s="48">
        <f t="shared" si="8"/>
        <v>1.6467044808371223</v>
      </c>
      <c r="H66" s="171">
        <v>300461.25</v>
      </c>
      <c r="I66" s="84">
        <f t="shared" si="9"/>
        <v>1.8576230711947049E-2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116240.40666666666</v>
      </c>
      <c r="F67" s="171">
        <v>224893.42857142858</v>
      </c>
      <c r="G67" s="51">
        <f t="shared" si="8"/>
        <v>0.93472678753041116</v>
      </c>
      <c r="H67" s="171">
        <v>224912.42857142858</v>
      </c>
      <c r="I67" s="85">
        <f t="shared" si="9"/>
        <v>-8.4477323555136064E-5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124609.01428571429</v>
      </c>
      <c r="F69" s="177">
        <v>301784.3125</v>
      </c>
      <c r="G69" s="45">
        <f>(F69-E69)/E69</f>
        <v>1.4218497692955254</v>
      </c>
      <c r="H69" s="177">
        <v>301805.1875</v>
      </c>
      <c r="I69" s="44">
        <f>(F69-H69)/H69</f>
        <v>-6.9167134511231686E-5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90363.66</v>
      </c>
      <c r="F70" s="171">
        <v>197230</v>
      </c>
      <c r="G70" s="48">
        <f>(F70-E70)/E70</f>
        <v>1.1826251836191672</v>
      </c>
      <c r="H70" s="171">
        <v>197243.25</v>
      </c>
      <c r="I70" s="44">
        <f>(F70-H70)/H70</f>
        <v>-6.717593631214249E-5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40235.090476190482</v>
      </c>
      <c r="F71" s="171">
        <v>80124.6875</v>
      </c>
      <c r="G71" s="48">
        <f>(F71-E71)/E71</f>
        <v>0.99141313096871464</v>
      </c>
      <c r="H71" s="171">
        <v>80130.25</v>
      </c>
      <c r="I71" s="44">
        <f>(F71-H71)/H71</f>
        <v>-6.9418228446810031E-5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54557.5</v>
      </c>
      <c r="F72" s="171">
        <v>133040.6</v>
      </c>
      <c r="G72" s="48">
        <f>(F72-E72)/E72</f>
        <v>1.4385391559363976</v>
      </c>
      <c r="H72" s="171">
        <v>133040.6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56965.653571428571</v>
      </c>
      <c r="F73" s="180">
        <v>117541.11111111111</v>
      </c>
      <c r="G73" s="48">
        <f>(F73-E73)/E73</f>
        <v>1.0633680778142514</v>
      </c>
      <c r="H73" s="180">
        <v>120139.375</v>
      </c>
      <c r="I73" s="59">
        <f>(F73-H73)/H73</f>
        <v>-2.1627080121641138E-2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35787</v>
      </c>
      <c r="F75" s="168">
        <v>71591.928571428565</v>
      </c>
      <c r="G75" s="44">
        <f t="shared" ref="G75:G81" si="10">(F75-E75)/E75</f>
        <v>1.0005009800047102</v>
      </c>
      <c r="H75" s="168">
        <v>71597.78571428571</v>
      </c>
      <c r="I75" s="45">
        <f t="shared" ref="I75:I81" si="11">(F75-H75)/H75</f>
        <v>-8.1806201109600458E-5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47390.114285714284</v>
      </c>
      <c r="F76" s="171">
        <v>114880.07142857143</v>
      </c>
      <c r="G76" s="48">
        <f t="shared" si="10"/>
        <v>1.424135775152624</v>
      </c>
      <c r="H76" s="171">
        <v>114825.03571428571</v>
      </c>
      <c r="I76" s="44">
        <f t="shared" si="11"/>
        <v>4.7930065027515186E-4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22348.233333333334</v>
      </c>
      <c r="F77" s="171">
        <v>48859.25</v>
      </c>
      <c r="G77" s="48">
        <f t="shared" si="10"/>
        <v>1.1862690115698928</v>
      </c>
      <c r="H77" s="171">
        <v>48863.5</v>
      </c>
      <c r="I77" s="44">
        <f t="shared" si="11"/>
        <v>-8.6976986912521611E-5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39373.528174603169</v>
      </c>
      <c r="F78" s="171">
        <v>96323.944444444438</v>
      </c>
      <c r="G78" s="48">
        <f t="shared" si="10"/>
        <v>1.4464138447865995</v>
      </c>
      <c r="H78" s="171">
        <v>96329.777777777781</v>
      </c>
      <c r="I78" s="44">
        <f t="shared" si="11"/>
        <v>-6.05558682674416E-5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56164</v>
      </c>
      <c r="F79" s="171">
        <v>132881.22222222222</v>
      </c>
      <c r="G79" s="48">
        <f t="shared" si="10"/>
        <v>1.3659501143476642</v>
      </c>
      <c r="H79" s="171">
        <v>132889.16666666666</v>
      </c>
      <c r="I79" s="44">
        <f t="shared" si="11"/>
        <v>-5.9782483732217779E-5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182466</v>
      </c>
      <c r="F80" s="171">
        <v>578242.5</v>
      </c>
      <c r="G80" s="48">
        <f t="shared" si="10"/>
        <v>2.1690424517444344</v>
      </c>
      <c r="H80" s="171">
        <v>578242.5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80085.666666666657</v>
      </c>
      <c r="F81" s="174">
        <v>174020.61111111112</v>
      </c>
      <c r="G81" s="51">
        <f t="shared" si="10"/>
        <v>1.172930792165612</v>
      </c>
      <c r="H81" s="174">
        <v>172854.7</v>
      </c>
      <c r="I81" s="56">
        <f t="shared" si="11"/>
        <v>6.7450356346174696E-3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3" t="s">
        <v>203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4" t="s">
        <v>3</v>
      </c>
      <c r="B12" s="220"/>
      <c r="C12" s="222" t="s">
        <v>0</v>
      </c>
      <c r="D12" s="216" t="s">
        <v>23</v>
      </c>
      <c r="E12" s="216" t="s">
        <v>209</v>
      </c>
      <c r="F12" s="224" t="s">
        <v>226</v>
      </c>
      <c r="G12" s="216" t="s">
        <v>197</v>
      </c>
      <c r="H12" s="224" t="s">
        <v>211</v>
      </c>
      <c r="I12" s="216" t="s">
        <v>187</v>
      </c>
    </row>
    <row r="13" spans="1:9" ht="30.75" customHeight="1" thickBot="1">
      <c r="A13" s="215"/>
      <c r="B13" s="221"/>
      <c r="C13" s="223"/>
      <c r="D13" s="217"/>
      <c r="E13" s="217"/>
      <c r="F13" s="225"/>
      <c r="G13" s="217"/>
      <c r="H13" s="225"/>
      <c r="I13" s="21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28869.855</v>
      </c>
      <c r="F15" s="143">
        <v>60500</v>
      </c>
      <c r="G15" s="44">
        <f>(F15-E15)/E15</f>
        <v>1.0956114951044957</v>
      </c>
      <c r="H15" s="143">
        <v>66100</v>
      </c>
      <c r="I15" s="118">
        <f>(F15-H15)/H15</f>
        <v>-8.4720121028744322E-2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38156.695</v>
      </c>
      <c r="F16" s="143">
        <v>109500</v>
      </c>
      <c r="G16" s="48">
        <f t="shared" ref="G16:G39" si="0">(F16-E16)/E16</f>
        <v>1.8697454011674752</v>
      </c>
      <c r="H16" s="143">
        <v>109700</v>
      </c>
      <c r="I16" s="48">
        <f>(F16-H16)/H16</f>
        <v>-1.8231540565177757E-3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33108.215555555551</v>
      </c>
      <c r="F17" s="143">
        <v>69000</v>
      </c>
      <c r="G17" s="48">
        <f t="shared" si="0"/>
        <v>1.0840748690976134</v>
      </c>
      <c r="H17" s="143">
        <v>78300</v>
      </c>
      <c r="I17" s="48">
        <f t="shared" ref="I17:I29" si="1">(F17-H17)/H17</f>
        <v>-0.11877394636015326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10691.548888888889</v>
      </c>
      <c r="F18" s="143">
        <v>38333.199999999997</v>
      </c>
      <c r="G18" s="48">
        <f t="shared" si="0"/>
        <v>2.585373868498837</v>
      </c>
      <c r="H18" s="143">
        <v>37400</v>
      </c>
      <c r="I18" s="48">
        <f t="shared" si="1"/>
        <v>2.4951871657753932E-2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70233.833333333328</v>
      </c>
      <c r="F19" s="143">
        <v>190000</v>
      </c>
      <c r="G19" s="48">
        <f t="shared" si="0"/>
        <v>1.7052488947634452</v>
      </c>
      <c r="H19" s="143">
        <v>192500</v>
      </c>
      <c r="I19" s="48">
        <f t="shared" si="1"/>
        <v>-1.2987012987012988E-2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34615.440000000002</v>
      </c>
      <c r="F20" s="143">
        <v>82666.600000000006</v>
      </c>
      <c r="G20" s="48">
        <f t="shared" si="0"/>
        <v>1.3881424011943804</v>
      </c>
      <c r="H20" s="143">
        <v>86100</v>
      </c>
      <c r="I20" s="48">
        <f t="shared" si="1"/>
        <v>-3.9876887340301904E-2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22857.966666666667</v>
      </c>
      <c r="F21" s="143">
        <v>62666.6</v>
      </c>
      <c r="G21" s="48">
        <f t="shared" si="0"/>
        <v>1.7415649394303079</v>
      </c>
      <c r="H21" s="143">
        <v>58500</v>
      </c>
      <c r="I21" s="48">
        <f t="shared" si="1"/>
        <v>7.1223931623931605E-2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6254.8255555555552</v>
      </c>
      <c r="F22" s="143">
        <v>20500</v>
      </c>
      <c r="G22" s="48">
        <f t="shared" si="0"/>
        <v>2.2774695022136688</v>
      </c>
      <c r="H22" s="143">
        <v>20500</v>
      </c>
      <c r="I22" s="48">
        <f t="shared" si="1"/>
        <v>0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8427.3349999999991</v>
      </c>
      <c r="F23" s="143">
        <v>23000</v>
      </c>
      <c r="G23" s="48">
        <f t="shared" si="0"/>
        <v>1.7292139211269046</v>
      </c>
      <c r="H23" s="143">
        <v>25700</v>
      </c>
      <c r="I23" s="48">
        <f t="shared" si="1"/>
        <v>-0.10505836575875487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8001.75</v>
      </c>
      <c r="F24" s="143">
        <v>21166.6</v>
      </c>
      <c r="G24" s="48">
        <f t="shared" si="0"/>
        <v>1.645246352360421</v>
      </c>
      <c r="H24" s="143">
        <v>22000</v>
      </c>
      <c r="I24" s="48">
        <f t="shared" si="1"/>
        <v>-3.7881818181818246E-2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7442.8166666666666</v>
      </c>
      <c r="F25" s="143">
        <v>25333.200000000001</v>
      </c>
      <c r="G25" s="48">
        <f t="shared" si="0"/>
        <v>2.4037114085393303</v>
      </c>
      <c r="H25" s="143">
        <v>22700</v>
      </c>
      <c r="I25" s="48">
        <f t="shared" si="1"/>
        <v>0.11600000000000003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18262.91611111111</v>
      </c>
      <c r="F26" s="143">
        <v>57166.6</v>
      </c>
      <c r="G26" s="48">
        <f t="shared" si="0"/>
        <v>2.1302010945130494</v>
      </c>
      <c r="H26" s="143">
        <v>58500</v>
      </c>
      <c r="I26" s="48">
        <f t="shared" si="1"/>
        <v>-2.2793162393162418E-2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7588.07</v>
      </c>
      <c r="F27" s="143">
        <v>26333.200000000001</v>
      </c>
      <c r="G27" s="48">
        <f t="shared" si="0"/>
        <v>2.4703422609438239</v>
      </c>
      <c r="H27" s="143">
        <v>27000</v>
      </c>
      <c r="I27" s="48">
        <f t="shared" si="1"/>
        <v>-2.4696296296296268E-2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23628.633333333331</v>
      </c>
      <c r="F28" s="143">
        <v>78166.600000000006</v>
      </c>
      <c r="G28" s="48">
        <f t="shared" si="0"/>
        <v>2.3081303898236465</v>
      </c>
      <c r="H28" s="143">
        <v>65500</v>
      </c>
      <c r="I28" s="48">
        <f t="shared" si="1"/>
        <v>0.19338320610687032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28658.22714285714</v>
      </c>
      <c r="F29" s="143">
        <v>96500</v>
      </c>
      <c r="G29" s="48">
        <f t="shared" si="0"/>
        <v>2.36727040088563</v>
      </c>
      <c r="H29" s="143">
        <v>95500</v>
      </c>
      <c r="I29" s="48">
        <f t="shared" si="1"/>
        <v>1.0471204188481676E-2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19799.875555555554</v>
      </c>
      <c r="F30" s="145">
        <v>47500</v>
      </c>
      <c r="G30" s="51">
        <f t="shared" si="0"/>
        <v>1.3990049769111905</v>
      </c>
      <c r="H30" s="145">
        <v>48300</v>
      </c>
      <c r="I30" s="51">
        <f>(F30-H30)/H30</f>
        <v>-1.6563146997929608E-2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30625.32</v>
      </c>
      <c r="F32" s="143">
        <v>107000</v>
      </c>
      <c r="G32" s="44">
        <f t="shared" si="0"/>
        <v>2.4938410439466425</v>
      </c>
      <c r="H32" s="143">
        <v>102800</v>
      </c>
      <c r="I32" s="45">
        <f>(F32-H32)/H32</f>
        <v>4.085603112840467E-2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43">
        <v>93000</v>
      </c>
      <c r="G33" s="48">
        <f t="shared" si="0"/>
        <v>2.1196857369477633</v>
      </c>
      <c r="H33" s="143">
        <v>102800</v>
      </c>
      <c r="I33" s="48">
        <f>(F33-H33)/H33</f>
        <v>-9.5330739299610889E-2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26820.157142857141</v>
      </c>
      <c r="F34" s="143">
        <v>45666.6</v>
      </c>
      <c r="G34" s="48">
        <f>(F34-E34)/E34</f>
        <v>0.70269695873732507</v>
      </c>
      <c r="H34" s="143">
        <v>46300</v>
      </c>
      <c r="I34" s="48">
        <f>(F34-H34)/H34</f>
        <v>-1.3680345572354244E-2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43">
        <v>52166.6</v>
      </c>
      <c r="G35" s="48">
        <f t="shared" si="0"/>
        <v>1.473578400726445</v>
      </c>
      <c r="H35" s="143">
        <v>48500</v>
      </c>
      <c r="I35" s="48">
        <f>(F35-H35)/H35</f>
        <v>7.5599999999999973E-2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43">
        <v>43333.2</v>
      </c>
      <c r="G36" s="55">
        <f t="shared" si="0"/>
        <v>1.3419570462138006</v>
      </c>
      <c r="H36" s="143">
        <v>43000</v>
      </c>
      <c r="I36" s="48">
        <f>(F36-H36)/H36</f>
        <v>7.7488372093022576E-3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639833.58000000007</v>
      </c>
      <c r="F38" s="198">
        <v>1306850</v>
      </c>
      <c r="G38" s="170">
        <f t="shared" si="0"/>
        <v>1.0424842347286616</v>
      </c>
      <c r="H38" s="198">
        <v>1378020</v>
      </c>
      <c r="I38" s="170">
        <f>(F38-H38)/H38</f>
        <v>-5.1646565361896053E-2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442126.89238095237</v>
      </c>
      <c r="F39" s="144">
        <v>1027550</v>
      </c>
      <c r="G39" s="176">
        <f t="shared" si="0"/>
        <v>1.3241065352673145</v>
      </c>
      <c r="H39" s="144">
        <v>1026850</v>
      </c>
      <c r="I39" s="176">
        <f>(F39-H39)/H39</f>
        <v>6.81696450309198E-4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3" t="s">
        <v>204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212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4" t="s">
        <v>3</v>
      </c>
      <c r="B12" s="220"/>
      <c r="C12" s="222" t="s">
        <v>0</v>
      </c>
      <c r="D12" s="216" t="s">
        <v>224</v>
      </c>
      <c r="E12" s="224" t="s">
        <v>226</v>
      </c>
      <c r="F12" s="231" t="s">
        <v>186</v>
      </c>
      <c r="G12" s="216" t="s">
        <v>209</v>
      </c>
      <c r="H12" s="233" t="s">
        <v>227</v>
      </c>
      <c r="I12" s="229" t="s">
        <v>196</v>
      </c>
    </row>
    <row r="13" spans="1:9" ht="39.75" customHeight="1" thickBot="1">
      <c r="A13" s="215"/>
      <c r="B13" s="221"/>
      <c r="C13" s="223"/>
      <c r="D13" s="217"/>
      <c r="E13" s="225"/>
      <c r="F13" s="232"/>
      <c r="G13" s="217"/>
      <c r="H13" s="234"/>
      <c r="I13" s="230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76748.800000000003</v>
      </c>
      <c r="E15" s="133">
        <v>60500</v>
      </c>
      <c r="F15" s="67">
        <f t="shared" ref="F15:F30" si="0">D15-E15</f>
        <v>16248.800000000003</v>
      </c>
      <c r="G15" s="168">
        <v>28869.855</v>
      </c>
      <c r="H15" s="66">
        <f>AVERAGE(D15:E15)</f>
        <v>68624.399999999994</v>
      </c>
      <c r="I15" s="69">
        <f>(H15-G15)/G15</f>
        <v>1.3770261402421313</v>
      </c>
    </row>
    <row r="16" spans="1:9" ht="16.5" customHeight="1">
      <c r="A16" s="37"/>
      <c r="B16" s="34" t="s">
        <v>5</v>
      </c>
      <c r="C16" s="15" t="s">
        <v>164</v>
      </c>
      <c r="D16" s="133">
        <v>157166.44444444444</v>
      </c>
      <c r="E16" s="133">
        <v>109500</v>
      </c>
      <c r="F16" s="71">
        <f t="shared" si="0"/>
        <v>47666.444444444438</v>
      </c>
      <c r="G16" s="171">
        <v>38156.695</v>
      </c>
      <c r="H16" s="68">
        <f t="shared" ref="H16:H30" si="1">AVERAGE(D16:E16)</f>
        <v>133333.22222222222</v>
      </c>
      <c r="I16" s="72">
        <f t="shared" ref="I16:I39" si="2">(H16-G16)/G16</f>
        <v>2.4943598291786597</v>
      </c>
    </row>
    <row r="17" spans="1:9" ht="16.5">
      <c r="A17" s="37"/>
      <c r="B17" s="34" t="s">
        <v>6</v>
      </c>
      <c r="C17" s="15" t="s">
        <v>165</v>
      </c>
      <c r="D17" s="133">
        <v>92598.8</v>
      </c>
      <c r="E17" s="133">
        <v>69000</v>
      </c>
      <c r="F17" s="71">
        <f t="shared" si="0"/>
        <v>23598.800000000003</v>
      </c>
      <c r="G17" s="171">
        <v>33108.215555555551</v>
      </c>
      <c r="H17" s="68">
        <f t="shared" si="1"/>
        <v>80799.399999999994</v>
      </c>
      <c r="I17" s="72">
        <f t="shared" si="2"/>
        <v>1.440463753306749</v>
      </c>
    </row>
    <row r="18" spans="1:9" ht="16.5">
      <c r="A18" s="37"/>
      <c r="B18" s="34" t="s">
        <v>7</v>
      </c>
      <c r="C18" s="151" t="s">
        <v>166</v>
      </c>
      <c r="D18" s="133">
        <v>52348.800000000003</v>
      </c>
      <c r="E18" s="133">
        <v>38333.199999999997</v>
      </c>
      <c r="F18" s="71">
        <f t="shared" si="0"/>
        <v>14015.600000000006</v>
      </c>
      <c r="G18" s="171">
        <v>10691.548888888889</v>
      </c>
      <c r="H18" s="68">
        <f t="shared" si="1"/>
        <v>45341</v>
      </c>
      <c r="I18" s="72">
        <f t="shared" si="2"/>
        <v>3.2408261395241147</v>
      </c>
    </row>
    <row r="19" spans="1:9" ht="16.5">
      <c r="A19" s="37"/>
      <c r="B19" s="34" t="s">
        <v>8</v>
      </c>
      <c r="C19" s="15" t="s">
        <v>167</v>
      </c>
      <c r="D19" s="133">
        <v>349937.25</v>
      </c>
      <c r="E19" s="133">
        <v>190000</v>
      </c>
      <c r="F19" s="71">
        <f>D19-E19</f>
        <v>159937.25</v>
      </c>
      <c r="G19" s="171">
        <v>70233.833333333328</v>
      </c>
      <c r="H19" s="68">
        <f t="shared" si="1"/>
        <v>269968.625</v>
      </c>
      <c r="I19" s="72">
        <f t="shared" si="2"/>
        <v>2.8438543389581947</v>
      </c>
    </row>
    <row r="20" spans="1:9" ht="16.5">
      <c r="A20" s="37"/>
      <c r="B20" s="34" t="s">
        <v>9</v>
      </c>
      <c r="C20" s="151" t="s">
        <v>168</v>
      </c>
      <c r="D20" s="133">
        <v>106448.8</v>
      </c>
      <c r="E20" s="133">
        <v>82666.600000000006</v>
      </c>
      <c r="F20" s="71">
        <f t="shared" si="0"/>
        <v>23782.199999999997</v>
      </c>
      <c r="G20" s="171">
        <v>34615.440000000002</v>
      </c>
      <c r="H20" s="68">
        <f t="shared" si="1"/>
        <v>94557.700000000012</v>
      </c>
      <c r="I20" s="72">
        <f t="shared" si="2"/>
        <v>1.7316625182288599</v>
      </c>
    </row>
    <row r="21" spans="1:9" ht="16.5">
      <c r="A21" s="37"/>
      <c r="B21" s="34" t="s">
        <v>10</v>
      </c>
      <c r="C21" s="15" t="s">
        <v>169</v>
      </c>
      <c r="D21" s="133">
        <v>72548.800000000003</v>
      </c>
      <c r="E21" s="133">
        <v>62666.6</v>
      </c>
      <c r="F21" s="71">
        <f t="shared" si="0"/>
        <v>9882.2000000000044</v>
      </c>
      <c r="G21" s="171">
        <v>22857.966666666667</v>
      </c>
      <c r="H21" s="68">
        <f t="shared" si="1"/>
        <v>67607.7</v>
      </c>
      <c r="I21" s="72">
        <f t="shared" si="2"/>
        <v>1.9577302734713935</v>
      </c>
    </row>
    <row r="22" spans="1:9" ht="16.5">
      <c r="A22" s="37"/>
      <c r="B22" s="34" t="s">
        <v>11</v>
      </c>
      <c r="C22" s="15" t="s">
        <v>170</v>
      </c>
      <c r="D22" s="133">
        <v>31105.333333333332</v>
      </c>
      <c r="E22" s="133">
        <v>20500</v>
      </c>
      <c r="F22" s="71">
        <f t="shared" si="0"/>
        <v>10605.333333333332</v>
      </c>
      <c r="G22" s="171">
        <v>6254.8255555555552</v>
      </c>
      <c r="H22" s="68">
        <f t="shared" si="1"/>
        <v>25802.666666666664</v>
      </c>
      <c r="I22" s="72">
        <f t="shared" si="2"/>
        <v>3.1252416134529373</v>
      </c>
    </row>
    <row r="23" spans="1:9" ht="16.5">
      <c r="A23" s="37"/>
      <c r="B23" s="34" t="s">
        <v>12</v>
      </c>
      <c r="C23" s="15" t="s">
        <v>171</v>
      </c>
      <c r="D23" s="133">
        <v>41944.222222222219</v>
      </c>
      <c r="E23" s="133">
        <v>23000</v>
      </c>
      <c r="F23" s="71">
        <f t="shared" si="0"/>
        <v>18944.222222222219</v>
      </c>
      <c r="G23" s="171">
        <v>8427.3349999999991</v>
      </c>
      <c r="H23" s="68">
        <f t="shared" si="1"/>
        <v>32472.111111111109</v>
      </c>
      <c r="I23" s="72">
        <f t="shared" si="2"/>
        <v>2.8531885953401774</v>
      </c>
    </row>
    <row r="24" spans="1:9" ht="16.5">
      <c r="A24" s="37"/>
      <c r="B24" s="34" t="s">
        <v>13</v>
      </c>
      <c r="C24" s="15" t="s">
        <v>172</v>
      </c>
      <c r="D24" s="133">
        <v>41610.888888888891</v>
      </c>
      <c r="E24" s="133">
        <v>21166.6</v>
      </c>
      <c r="F24" s="71">
        <f t="shared" si="0"/>
        <v>20444.288888888892</v>
      </c>
      <c r="G24" s="171">
        <v>8001.75</v>
      </c>
      <c r="H24" s="68">
        <f t="shared" si="1"/>
        <v>31388.744444444445</v>
      </c>
      <c r="I24" s="72">
        <f t="shared" si="2"/>
        <v>2.9227349572836498</v>
      </c>
    </row>
    <row r="25" spans="1:9" ht="16.5">
      <c r="A25" s="37"/>
      <c r="B25" s="34" t="s">
        <v>14</v>
      </c>
      <c r="C25" s="151" t="s">
        <v>173</v>
      </c>
      <c r="D25" s="133">
        <v>39949.800000000003</v>
      </c>
      <c r="E25" s="133">
        <v>25333.200000000001</v>
      </c>
      <c r="F25" s="71">
        <f t="shared" si="0"/>
        <v>14616.600000000002</v>
      </c>
      <c r="G25" s="171">
        <v>7442.8166666666666</v>
      </c>
      <c r="H25" s="68">
        <f t="shared" si="1"/>
        <v>32641.5</v>
      </c>
      <c r="I25" s="72">
        <f t="shared" si="2"/>
        <v>3.3856380536938304</v>
      </c>
    </row>
    <row r="26" spans="1:9" ht="16.5">
      <c r="A26" s="37"/>
      <c r="B26" s="34" t="s">
        <v>15</v>
      </c>
      <c r="C26" s="15" t="s">
        <v>174</v>
      </c>
      <c r="D26" s="133">
        <v>109055.33333333333</v>
      </c>
      <c r="E26" s="133">
        <v>57166.6</v>
      </c>
      <c r="F26" s="71">
        <f t="shared" si="0"/>
        <v>51888.73333333333</v>
      </c>
      <c r="G26" s="171">
        <v>18262.91611111111</v>
      </c>
      <c r="H26" s="68">
        <f t="shared" si="1"/>
        <v>83110.96666666666</v>
      </c>
      <c r="I26" s="72">
        <f t="shared" si="2"/>
        <v>3.550804820052925</v>
      </c>
    </row>
    <row r="27" spans="1:9" ht="16.5">
      <c r="A27" s="37"/>
      <c r="B27" s="34" t="s">
        <v>16</v>
      </c>
      <c r="C27" s="15" t="s">
        <v>175</v>
      </c>
      <c r="D27" s="133">
        <v>41055.333333333336</v>
      </c>
      <c r="E27" s="133">
        <v>26333.200000000001</v>
      </c>
      <c r="F27" s="71">
        <f t="shared" si="0"/>
        <v>14722.133333333335</v>
      </c>
      <c r="G27" s="171">
        <v>7588.07</v>
      </c>
      <c r="H27" s="68">
        <f t="shared" si="1"/>
        <v>33694.26666666667</v>
      </c>
      <c r="I27" s="72">
        <f t="shared" si="2"/>
        <v>3.4404264413304926</v>
      </c>
    </row>
    <row r="28" spans="1:9" ht="16.5">
      <c r="A28" s="37"/>
      <c r="B28" s="34" t="s">
        <v>17</v>
      </c>
      <c r="C28" s="15" t="s">
        <v>176</v>
      </c>
      <c r="D28" s="133">
        <v>82349.8</v>
      </c>
      <c r="E28" s="133">
        <v>78166.600000000006</v>
      </c>
      <c r="F28" s="71">
        <f t="shared" si="0"/>
        <v>4183.1999999999971</v>
      </c>
      <c r="G28" s="171">
        <v>23628.633333333331</v>
      </c>
      <c r="H28" s="68">
        <f t="shared" si="1"/>
        <v>80258.200000000012</v>
      </c>
      <c r="I28" s="72">
        <f t="shared" si="2"/>
        <v>2.3966501095422368</v>
      </c>
    </row>
    <row r="29" spans="1:9" ht="16.5">
      <c r="A29" s="37"/>
      <c r="B29" s="34" t="s">
        <v>18</v>
      </c>
      <c r="C29" s="15" t="s">
        <v>177</v>
      </c>
      <c r="D29" s="133">
        <v>109264.28571428571</v>
      </c>
      <c r="E29" s="133">
        <v>96500</v>
      </c>
      <c r="F29" s="71">
        <f t="shared" si="0"/>
        <v>12764.28571428571</v>
      </c>
      <c r="G29" s="171">
        <v>28658.22714285714</v>
      </c>
      <c r="H29" s="68">
        <f t="shared" si="1"/>
        <v>102882.14285714286</v>
      </c>
      <c r="I29" s="72">
        <f t="shared" si="2"/>
        <v>2.5899688541196277</v>
      </c>
    </row>
    <row r="30" spans="1:9" ht="17.25" thickBot="1">
      <c r="A30" s="38"/>
      <c r="B30" s="36" t="s">
        <v>19</v>
      </c>
      <c r="C30" s="16" t="s">
        <v>178</v>
      </c>
      <c r="D30" s="143">
        <v>57848.800000000003</v>
      </c>
      <c r="E30" s="136">
        <v>47500</v>
      </c>
      <c r="F30" s="74">
        <f t="shared" si="0"/>
        <v>10348.800000000003</v>
      </c>
      <c r="G30" s="174">
        <v>19799.875555555554</v>
      </c>
      <c r="H30" s="100">
        <f t="shared" si="1"/>
        <v>52674.400000000001</v>
      </c>
      <c r="I30" s="75">
        <f t="shared" si="2"/>
        <v>1.660339952753912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190949.8</v>
      </c>
      <c r="E32" s="133">
        <v>107000</v>
      </c>
      <c r="F32" s="67">
        <f>D32-E32</f>
        <v>83949.799999999988</v>
      </c>
      <c r="G32" s="177">
        <v>30625.32</v>
      </c>
      <c r="H32" s="68">
        <f>AVERAGE(D32:E32)</f>
        <v>148974.9</v>
      </c>
      <c r="I32" s="78">
        <f t="shared" si="2"/>
        <v>3.8644357022228664</v>
      </c>
    </row>
    <row r="33" spans="1:9" ht="16.5">
      <c r="A33" s="37"/>
      <c r="B33" s="34" t="s">
        <v>27</v>
      </c>
      <c r="C33" s="15" t="s">
        <v>180</v>
      </c>
      <c r="D33" s="47">
        <v>191449.8</v>
      </c>
      <c r="E33" s="133">
        <v>93000</v>
      </c>
      <c r="F33" s="79">
        <f>D33-E33</f>
        <v>98449.799999999988</v>
      </c>
      <c r="G33" s="171">
        <v>29810.695</v>
      </c>
      <c r="H33" s="68">
        <f>AVERAGE(D33:E33)</f>
        <v>142224.9</v>
      </c>
      <c r="I33" s="72">
        <f t="shared" si="2"/>
        <v>3.7709353975142137</v>
      </c>
    </row>
    <row r="34" spans="1:9" ht="16.5">
      <c r="A34" s="37"/>
      <c r="B34" s="39" t="s">
        <v>28</v>
      </c>
      <c r="C34" s="15" t="s">
        <v>181</v>
      </c>
      <c r="D34" s="47">
        <v>47562.5</v>
      </c>
      <c r="E34" s="133">
        <v>45666.6</v>
      </c>
      <c r="F34" s="71">
        <f>D34-E34</f>
        <v>1895.9000000000015</v>
      </c>
      <c r="G34" s="171">
        <v>26820.157142857141</v>
      </c>
      <c r="H34" s="68">
        <f>AVERAGE(D34:E34)</f>
        <v>46614.55</v>
      </c>
      <c r="I34" s="72">
        <f t="shared" si="2"/>
        <v>0.73804164351865442</v>
      </c>
    </row>
    <row r="35" spans="1:9" ht="16.5">
      <c r="A35" s="37"/>
      <c r="B35" s="34" t="s">
        <v>29</v>
      </c>
      <c r="C35" s="15" t="s">
        <v>182</v>
      </c>
      <c r="D35" s="47">
        <v>78748.75</v>
      </c>
      <c r="E35" s="133">
        <v>52166.6</v>
      </c>
      <c r="F35" s="79">
        <f>D35-E35</f>
        <v>26582.15</v>
      </c>
      <c r="G35" s="171">
        <v>21089.527619047618</v>
      </c>
      <c r="H35" s="68">
        <f>AVERAGE(D35:E35)</f>
        <v>65457.675000000003</v>
      </c>
      <c r="I35" s="72">
        <f t="shared" si="2"/>
        <v>2.1037999609284759</v>
      </c>
    </row>
    <row r="36" spans="1:9" ht="17.25" thickBot="1">
      <c r="A36" s="38"/>
      <c r="B36" s="39" t="s">
        <v>30</v>
      </c>
      <c r="C36" s="15" t="s">
        <v>183</v>
      </c>
      <c r="D36" s="50">
        <v>53048.800000000003</v>
      </c>
      <c r="E36" s="133">
        <v>43333.2</v>
      </c>
      <c r="F36" s="71">
        <f>D36-E36</f>
        <v>9715.6000000000058</v>
      </c>
      <c r="G36" s="174">
        <v>18502.986666666664</v>
      </c>
      <c r="H36" s="68">
        <f>AVERAGE(D36:E36)</f>
        <v>48191</v>
      </c>
      <c r="I36" s="80">
        <f t="shared" si="2"/>
        <v>1.6044984449357369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1546761.3333333333</v>
      </c>
      <c r="E38" s="134">
        <v>1306850</v>
      </c>
      <c r="F38" s="67">
        <f>D38-E38</f>
        <v>239911.33333333326</v>
      </c>
      <c r="G38" s="171">
        <v>639833.58000000007</v>
      </c>
      <c r="H38" s="67">
        <f>AVERAGE(D38:E38)</f>
        <v>1426805.6666666665</v>
      </c>
      <c r="I38" s="78">
        <f t="shared" si="2"/>
        <v>1.2299637144187812</v>
      </c>
    </row>
    <row r="39" spans="1:9" ht="17.25" thickBot="1">
      <c r="A39" s="38"/>
      <c r="B39" s="36" t="s">
        <v>32</v>
      </c>
      <c r="C39" s="16" t="s">
        <v>185</v>
      </c>
      <c r="D39" s="57">
        <v>921602</v>
      </c>
      <c r="E39" s="135">
        <v>1027550</v>
      </c>
      <c r="F39" s="74">
        <f>D39-E39</f>
        <v>-105948</v>
      </c>
      <c r="G39" s="171">
        <v>442126.89238095237</v>
      </c>
      <c r="H39" s="81">
        <f>AVERAGE(D39:E39)</f>
        <v>974576</v>
      </c>
      <c r="I39" s="75">
        <f t="shared" si="2"/>
        <v>1.2042902542111606</v>
      </c>
    </row>
    <row r="40" spans="1:9" ht="15.75" customHeight="1" thickBot="1">
      <c r="A40" s="226"/>
      <c r="B40" s="227"/>
      <c r="C40" s="228"/>
      <c r="D40" s="83">
        <f>SUM(D15:D39)</f>
        <v>4492104.4746031743</v>
      </c>
      <c r="E40" s="83">
        <f>SUM(E15:E39)</f>
        <v>3683899</v>
      </c>
      <c r="F40" s="83">
        <f>SUM(F15:F39)</f>
        <v>808205.4746031746</v>
      </c>
      <c r="G40" s="83">
        <f>SUM(G15:G39)</f>
        <v>1575407.1626190478</v>
      </c>
      <c r="H40" s="83">
        <f>AVERAGE(D40:E40)</f>
        <v>4088001.7373015871</v>
      </c>
      <c r="I40" s="75">
        <f>(H40-G40)/G40</f>
        <v>1.5948858392299405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5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228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4" t="s">
        <v>3</v>
      </c>
      <c r="B13" s="220"/>
      <c r="C13" s="222" t="s">
        <v>0</v>
      </c>
      <c r="D13" s="216" t="s">
        <v>23</v>
      </c>
      <c r="E13" s="216" t="s">
        <v>209</v>
      </c>
      <c r="F13" s="233" t="s">
        <v>229</v>
      </c>
      <c r="G13" s="216" t="s">
        <v>197</v>
      </c>
      <c r="H13" s="233" t="s">
        <v>213</v>
      </c>
      <c r="I13" s="216" t="s">
        <v>187</v>
      </c>
    </row>
    <row r="14" spans="1:9" ht="33.75" customHeight="1" thickBot="1">
      <c r="A14" s="215"/>
      <c r="B14" s="221"/>
      <c r="C14" s="223"/>
      <c r="D14" s="236"/>
      <c r="E14" s="217"/>
      <c r="F14" s="234"/>
      <c r="G14" s="235"/>
      <c r="H14" s="234"/>
      <c r="I14" s="235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28869.855</v>
      </c>
      <c r="F16" s="42">
        <v>68624.399999999994</v>
      </c>
      <c r="G16" s="21">
        <f t="shared" ref="G16:G31" si="0">(F16-E16)/E16</f>
        <v>1.3770261402421313</v>
      </c>
      <c r="H16" s="168">
        <v>72824.399999999994</v>
      </c>
      <c r="I16" s="21">
        <f t="shared" ref="I16:I31" si="1">(F16-H16)/H16</f>
        <v>-5.7672977738230595E-2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38156.695</v>
      </c>
      <c r="F17" s="46">
        <v>133333.22222222222</v>
      </c>
      <c r="G17" s="21">
        <f t="shared" si="0"/>
        <v>2.4943598291786597</v>
      </c>
      <c r="H17" s="171">
        <v>130377.66666666667</v>
      </c>
      <c r="I17" s="21">
        <f t="shared" si="1"/>
        <v>2.2669185843860379E-2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33108.215555555551</v>
      </c>
      <c r="F18" s="46">
        <v>80799.399999999994</v>
      </c>
      <c r="G18" s="21">
        <f t="shared" si="0"/>
        <v>1.440463753306749</v>
      </c>
      <c r="H18" s="171">
        <v>84574.399999999994</v>
      </c>
      <c r="I18" s="21">
        <f t="shared" si="1"/>
        <v>-4.4635256058570917E-2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10691.548888888889</v>
      </c>
      <c r="F19" s="46">
        <v>45341</v>
      </c>
      <c r="G19" s="21">
        <f t="shared" si="0"/>
        <v>3.2408261395241147</v>
      </c>
      <c r="H19" s="171">
        <v>45874.400000000001</v>
      </c>
      <c r="I19" s="21">
        <f t="shared" si="1"/>
        <v>-1.1627400031390088E-2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70233.833333333328</v>
      </c>
      <c r="F20" s="46">
        <v>269968.625</v>
      </c>
      <c r="G20" s="21">
        <f t="shared" si="0"/>
        <v>2.8438543389581947</v>
      </c>
      <c r="H20" s="171">
        <v>234030.5</v>
      </c>
      <c r="I20" s="21">
        <f t="shared" si="1"/>
        <v>0.15356171524651702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34615.440000000002</v>
      </c>
      <c r="F21" s="46">
        <v>94557.700000000012</v>
      </c>
      <c r="G21" s="21">
        <f t="shared" si="0"/>
        <v>1.7316625182288599</v>
      </c>
      <c r="H21" s="171">
        <v>100124.4</v>
      </c>
      <c r="I21" s="21">
        <f t="shared" si="1"/>
        <v>-5.5597836291653012E-2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22857.966666666667</v>
      </c>
      <c r="F22" s="46">
        <v>67607.7</v>
      </c>
      <c r="G22" s="21">
        <f t="shared" si="0"/>
        <v>1.9577302734713935</v>
      </c>
      <c r="H22" s="171">
        <v>65274.9</v>
      </c>
      <c r="I22" s="21">
        <f t="shared" si="1"/>
        <v>3.5738086155627902E-2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6254.8255555555552</v>
      </c>
      <c r="F23" s="46">
        <v>25802.666666666664</v>
      </c>
      <c r="G23" s="21">
        <f t="shared" si="0"/>
        <v>3.1252416134529373</v>
      </c>
      <c r="H23" s="171">
        <v>24222.111111111109</v>
      </c>
      <c r="I23" s="21">
        <f t="shared" si="1"/>
        <v>6.525259290180227E-2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8427.3349999999991</v>
      </c>
      <c r="F24" s="46">
        <v>32472.111111111109</v>
      </c>
      <c r="G24" s="21">
        <f t="shared" si="0"/>
        <v>2.8531885953401774</v>
      </c>
      <c r="H24" s="171">
        <v>34044.333333333328</v>
      </c>
      <c r="I24" s="21">
        <f t="shared" si="1"/>
        <v>-4.6181612864271665E-2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8001.75</v>
      </c>
      <c r="F25" s="46">
        <v>31388.744444444445</v>
      </c>
      <c r="G25" s="21">
        <f t="shared" si="0"/>
        <v>2.9227349572836498</v>
      </c>
      <c r="H25" s="171">
        <v>32472.111111111109</v>
      </c>
      <c r="I25" s="21">
        <f t="shared" si="1"/>
        <v>-3.3362988410567652E-2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7442.8166666666666</v>
      </c>
      <c r="F26" s="46">
        <v>32641.5</v>
      </c>
      <c r="G26" s="21">
        <f t="shared" si="0"/>
        <v>3.3856380536938304</v>
      </c>
      <c r="H26" s="171">
        <v>31024.9</v>
      </c>
      <c r="I26" s="21">
        <f t="shared" si="1"/>
        <v>5.2106533784153967E-2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18262.91611111111</v>
      </c>
      <c r="F27" s="46">
        <v>83110.96666666666</v>
      </c>
      <c r="G27" s="21">
        <f t="shared" si="0"/>
        <v>3.550804820052925</v>
      </c>
      <c r="H27" s="171">
        <v>78611</v>
      </c>
      <c r="I27" s="21">
        <f t="shared" si="1"/>
        <v>5.7243473135650987E-2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7588.07</v>
      </c>
      <c r="F28" s="46">
        <v>33694.26666666667</v>
      </c>
      <c r="G28" s="21">
        <f t="shared" si="0"/>
        <v>3.4404264413304926</v>
      </c>
      <c r="H28" s="171">
        <v>34552.666666666672</v>
      </c>
      <c r="I28" s="21">
        <f t="shared" si="1"/>
        <v>-2.4843234482625595E-2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23628.633333333331</v>
      </c>
      <c r="F29" s="46">
        <v>80258.200000000012</v>
      </c>
      <c r="G29" s="21">
        <f t="shared" si="0"/>
        <v>2.3966501095422368</v>
      </c>
      <c r="H29" s="171">
        <v>72824.899999999994</v>
      </c>
      <c r="I29" s="21">
        <f t="shared" si="1"/>
        <v>0.10207085763248584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28658.22714285714</v>
      </c>
      <c r="F30" s="46">
        <v>102882.14285714286</v>
      </c>
      <c r="G30" s="21">
        <f t="shared" si="0"/>
        <v>2.5899688541196277</v>
      </c>
      <c r="H30" s="171">
        <v>108096.42857142858</v>
      </c>
      <c r="I30" s="21">
        <f t="shared" si="1"/>
        <v>-4.8237354214160727E-2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19799.875555555554</v>
      </c>
      <c r="F31" s="49">
        <v>52674.400000000001</v>
      </c>
      <c r="G31" s="23">
        <f t="shared" si="0"/>
        <v>1.660339952753912</v>
      </c>
      <c r="H31" s="174">
        <v>54974.400000000001</v>
      </c>
      <c r="I31" s="23">
        <f t="shared" si="1"/>
        <v>-4.1837655345033323E-2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30625.32</v>
      </c>
      <c r="F33" s="54">
        <v>148974.9</v>
      </c>
      <c r="G33" s="21">
        <f>(F33-E33)/E33</f>
        <v>3.8644357022228664</v>
      </c>
      <c r="H33" s="177">
        <v>135124.9</v>
      </c>
      <c r="I33" s="21">
        <f>(F33-H33)/H33</f>
        <v>0.1024977631805833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29810.695</v>
      </c>
      <c r="F34" s="46">
        <v>142224.9</v>
      </c>
      <c r="G34" s="21">
        <f>(F34-E34)/E34</f>
        <v>3.7709353975142137</v>
      </c>
      <c r="H34" s="171">
        <v>134374.9</v>
      </c>
      <c r="I34" s="21">
        <f>(F34-H34)/H34</f>
        <v>5.8418648125505582E-2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26820.157142857141</v>
      </c>
      <c r="F35" s="46">
        <v>46614.55</v>
      </c>
      <c r="G35" s="21">
        <f>(F35-E35)/E35</f>
        <v>0.73804164351865442</v>
      </c>
      <c r="H35" s="171">
        <v>47105.625</v>
      </c>
      <c r="I35" s="21">
        <f>(F35-H35)/H35</f>
        <v>-1.0424975785800466E-2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21089.527619047618</v>
      </c>
      <c r="F36" s="46">
        <v>65457.675000000003</v>
      </c>
      <c r="G36" s="21">
        <f>(F36-E36)/E36</f>
        <v>2.1037999609284759</v>
      </c>
      <c r="H36" s="171">
        <v>66343.125</v>
      </c>
      <c r="I36" s="21">
        <f>(F36-H36)/H36</f>
        <v>-1.3346522341237274E-2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18502.986666666664</v>
      </c>
      <c r="F37" s="49">
        <v>48191</v>
      </c>
      <c r="G37" s="23">
        <f>(F37-E37)/E37</f>
        <v>1.6044984449357369</v>
      </c>
      <c r="H37" s="174">
        <v>48749.25</v>
      </c>
      <c r="I37" s="23">
        <f>(F37-H37)/H37</f>
        <v>-1.1451458227562475E-2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639833.58000000007</v>
      </c>
      <c r="F39" s="46">
        <v>1426805.6666666665</v>
      </c>
      <c r="G39" s="21">
        <f t="shared" ref="G39:G44" si="2">(F39-E39)/E39</f>
        <v>1.2299637144187812</v>
      </c>
      <c r="H39" s="171">
        <v>1467375.5833333335</v>
      </c>
      <c r="I39" s="21">
        <f t="shared" ref="I39:I44" si="3">(F39-H39)/H39</f>
        <v>-2.7647943122037756E-2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442126.89238095237</v>
      </c>
      <c r="F40" s="46">
        <v>974576</v>
      </c>
      <c r="G40" s="21">
        <f t="shared" si="2"/>
        <v>1.2042902542111606</v>
      </c>
      <c r="H40" s="171">
        <v>989018.25</v>
      </c>
      <c r="I40" s="21">
        <f t="shared" si="3"/>
        <v>-1.4602612236932938E-2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292323.62666666665</v>
      </c>
      <c r="F41" s="57">
        <v>636156.4</v>
      </c>
      <c r="G41" s="21">
        <f t="shared" si="2"/>
        <v>1.176205896369102</v>
      </c>
      <c r="H41" s="179">
        <v>663305.69999999995</v>
      </c>
      <c r="I41" s="21">
        <f t="shared" si="3"/>
        <v>-4.0930298051109662E-2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130960.02142857143</v>
      </c>
      <c r="F42" s="47">
        <v>268437.71428571426</v>
      </c>
      <c r="G42" s="21">
        <f t="shared" si="2"/>
        <v>1.0497684053306777</v>
      </c>
      <c r="H42" s="172">
        <v>295101.21428571426</v>
      </c>
      <c r="I42" s="21">
        <f t="shared" si="3"/>
        <v>-9.0353745458277401E-2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124532.66666666666</v>
      </c>
      <c r="F43" s="47">
        <v>193942.83333333334</v>
      </c>
      <c r="G43" s="21">
        <f t="shared" si="2"/>
        <v>0.557365135787665</v>
      </c>
      <c r="H43" s="172">
        <v>198724.16666666666</v>
      </c>
      <c r="I43" s="21">
        <f t="shared" si="3"/>
        <v>-2.4060150375939754E-2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294339.1021428571</v>
      </c>
      <c r="F44" s="50">
        <v>764863.91666666663</v>
      </c>
      <c r="G44" s="31">
        <f t="shared" si="2"/>
        <v>1.5985807223650528</v>
      </c>
      <c r="H44" s="175">
        <v>797045.58333333337</v>
      </c>
      <c r="I44" s="31">
        <f t="shared" si="3"/>
        <v>-4.0376193456940608E-2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189124.88888888891</v>
      </c>
      <c r="F46" s="43">
        <v>420060.05555555556</v>
      </c>
      <c r="G46" s="21">
        <f t="shared" ref="G46:G51" si="4">(F46-E46)/E46</f>
        <v>1.2210723190554857</v>
      </c>
      <c r="H46" s="169">
        <v>442797.77777777775</v>
      </c>
      <c r="I46" s="21">
        <f t="shared" ref="I46:I51" si="5">(F46-H46)/H46</f>
        <v>-5.1350127221355048E-2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163532.91333333333</v>
      </c>
      <c r="F47" s="47">
        <v>321126.3</v>
      </c>
      <c r="G47" s="21">
        <f t="shared" si="4"/>
        <v>0.96367993117960304</v>
      </c>
      <c r="H47" s="172">
        <v>321144.45</v>
      </c>
      <c r="I47" s="21">
        <f t="shared" si="5"/>
        <v>-5.6516623594221487E-5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478975.47857142857</v>
      </c>
      <c r="F48" s="47">
        <v>980002.57142857148</v>
      </c>
      <c r="G48" s="21">
        <f t="shared" si="4"/>
        <v>1.0460391299184764</v>
      </c>
      <c r="H48" s="172">
        <v>980079.92857142852</v>
      </c>
      <c r="I48" s="21">
        <f t="shared" si="5"/>
        <v>-7.8929422592909738E-5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607482.61857142858</v>
      </c>
      <c r="F49" s="47">
        <v>1200637.625</v>
      </c>
      <c r="G49" s="21">
        <f t="shared" si="4"/>
        <v>0.97641477845645963</v>
      </c>
      <c r="H49" s="172">
        <v>1323981.0825</v>
      </c>
      <c r="I49" s="21">
        <f t="shared" si="5"/>
        <v>-9.3161042200918323E-2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65148.6</v>
      </c>
      <c r="F50" s="47">
        <v>140750.5</v>
      </c>
      <c r="G50" s="21">
        <f t="shared" si="4"/>
        <v>1.1604531793469084</v>
      </c>
      <c r="H50" s="172">
        <v>140750.5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871550</v>
      </c>
      <c r="F51" s="50">
        <v>1788069.25</v>
      </c>
      <c r="G51" s="31">
        <f t="shared" si="4"/>
        <v>1.0515968676495897</v>
      </c>
      <c r="H51" s="175">
        <v>1788069.25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82182</v>
      </c>
      <c r="F53" s="66">
        <v>143440</v>
      </c>
      <c r="G53" s="22">
        <f t="shared" ref="G53:G61" si="6">(F53-E53)/E53</f>
        <v>0.74539436859652963</v>
      </c>
      <c r="H53" s="132">
        <v>143440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84006.333333333328</v>
      </c>
      <c r="F54" s="70">
        <v>192747.5</v>
      </c>
      <c r="G54" s="21">
        <f t="shared" si="6"/>
        <v>1.2944401017383611</v>
      </c>
      <c r="H54" s="183">
        <v>192776</v>
      </c>
      <c r="I54" s="21">
        <f t="shared" si="7"/>
        <v>-1.4783998008050794E-4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72930.189999999988</v>
      </c>
      <c r="F55" s="70">
        <v>138957.5</v>
      </c>
      <c r="G55" s="21">
        <f t="shared" si="6"/>
        <v>0.90534948558340544</v>
      </c>
      <c r="H55" s="183">
        <v>138971.70000000001</v>
      </c>
      <c r="I55" s="21">
        <f t="shared" si="7"/>
        <v>-1.0217907674736396E-4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102971.5</v>
      </c>
      <c r="F56" s="70">
        <v>189161.5</v>
      </c>
      <c r="G56" s="21">
        <f t="shared" si="6"/>
        <v>0.83702772126267944</v>
      </c>
      <c r="H56" s="183">
        <v>188821.3</v>
      </c>
      <c r="I56" s="21">
        <f t="shared" si="7"/>
        <v>1.8017035154403219E-3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53597</v>
      </c>
      <c r="F57" s="98">
        <v>98615</v>
      </c>
      <c r="G57" s="21">
        <f t="shared" si="6"/>
        <v>0.83993507099277942</v>
      </c>
      <c r="H57" s="188">
        <v>98623.1875</v>
      </c>
      <c r="I57" s="21">
        <f t="shared" si="7"/>
        <v>-8.3018002231980182E-5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38779.666666666664</v>
      </c>
      <c r="F58" s="50">
        <v>100279.92857142857</v>
      </c>
      <c r="G58" s="29">
        <f t="shared" si="6"/>
        <v>1.5858893897513793</v>
      </c>
      <c r="H58" s="175">
        <v>100279.92857142857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114759.8</v>
      </c>
      <c r="F59" s="68">
        <v>206643.25</v>
      </c>
      <c r="G59" s="21">
        <f t="shared" si="6"/>
        <v>0.8006588544072053</v>
      </c>
      <c r="H59" s="182">
        <v>206643.25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108530.57142857143</v>
      </c>
      <c r="F60" s="70">
        <v>191582.05</v>
      </c>
      <c r="G60" s="21">
        <f t="shared" si="6"/>
        <v>0.76523579926130081</v>
      </c>
      <c r="H60" s="183">
        <v>191465.27777777778</v>
      </c>
      <c r="I60" s="21">
        <f t="shared" si="7"/>
        <v>6.0988720031909826E-4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746800</v>
      </c>
      <c r="F61" s="73">
        <v>1029182</v>
      </c>
      <c r="G61" s="29">
        <f t="shared" si="6"/>
        <v>0.37812265666845207</v>
      </c>
      <c r="H61" s="184">
        <v>1029182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229527.5</v>
      </c>
      <c r="F63" s="54">
        <v>394758.83333333331</v>
      </c>
      <c r="G63" s="21">
        <f t="shared" ref="G63:G68" si="8">(F63-E63)/E63</f>
        <v>0.71987597709787854</v>
      </c>
      <c r="H63" s="177">
        <v>393190.88888888888</v>
      </c>
      <c r="I63" s="21">
        <f t="shared" ref="I63:I74" si="9">(F63-H63)/H63</f>
        <v>3.9877435839758757E-3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1148455</v>
      </c>
      <c r="F64" s="46">
        <v>2829055.1666666665</v>
      </c>
      <c r="G64" s="21">
        <f t="shared" si="8"/>
        <v>1.4633574381814407</v>
      </c>
      <c r="H64" s="171">
        <v>2829283.6666666665</v>
      </c>
      <c r="I64" s="21">
        <f t="shared" si="9"/>
        <v>-8.0762492178526704E-5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497506.85714285716</v>
      </c>
      <c r="F65" s="46">
        <v>945695.4375</v>
      </c>
      <c r="G65" s="21">
        <f t="shared" si="8"/>
        <v>0.90086915169582726</v>
      </c>
      <c r="H65" s="171">
        <v>955623.5</v>
      </c>
      <c r="I65" s="21">
        <f t="shared" si="9"/>
        <v>-1.0389094135922776E-2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271366</v>
      </c>
      <c r="F66" s="46">
        <v>592048.6</v>
      </c>
      <c r="G66" s="21">
        <f t="shared" si="8"/>
        <v>1.1817346314571464</v>
      </c>
      <c r="H66" s="171">
        <v>601700.91666666663</v>
      </c>
      <c r="I66" s="21">
        <f t="shared" si="9"/>
        <v>-1.6041718400794613E-2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115631.60515873015</v>
      </c>
      <c r="F67" s="46">
        <v>306042.6875</v>
      </c>
      <c r="G67" s="21">
        <f t="shared" si="8"/>
        <v>1.6467044808371223</v>
      </c>
      <c r="H67" s="171">
        <v>300461.25</v>
      </c>
      <c r="I67" s="21">
        <f t="shared" si="9"/>
        <v>1.8576230711947049E-2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116240.40666666666</v>
      </c>
      <c r="F68" s="58">
        <v>224893.42857142858</v>
      </c>
      <c r="G68" s="31">
        <f t="shared" si="8"/>
        <v>0.93472678753041116</v>
      </c>
      <c r="H68" s="180">
        <v>224912.42857142858</v>
      </c>
      <c r="I68" s="31">
        <f t="shared" si="9"/>
        <v>-8.4477323555136064E-5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124609.01428571429</v>
      </c>
      <c r="F70" s="43">
        <v>301784.3125</v>
      </c>
      <c r="G70" s="21">
        <f>(F70-E70)/E70</f>
        <v>1.4218497692955254</v>
      </c>
      <c r="H70" s="169">
        <v>301805.1875</v>
      </c>
      <c r="I70" s="21">
        <f t="shared" si="9"/>
        <v>-6.9167134511231686E-5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90363.66</v>
      </c>
      <c r="F71" s="47">
        <v>197230</v>
      </c>
      <c r="G71" s="21">
        <f>(F71-E71)/E71</f>
        <v>1.1826251836191672</v>
      </c>
      <c r="H71" s="172">
        <v>197243.25</v>
      </c>
      <c r="I71" s="21">
        <f t="shared" si="9"/>
        <v>-6.717593631214249E-5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40235.090476190482</v>
      </c>
      <c r="F72" s="47">
        <v>80124.6875</v>
      </c>
      <c r="G72" s="21">
        <f>(F72-E72)/E72</f>
        <v>0.99141313096871464</v>
      </c>
      <c r="H72" s="172">
        <v>80130.25</v>
      </c>
      <c r="I72" s="21">
        <f t="shared" si="9"/>
        <v>-6.9418228446810031E-5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54557.5</v>
      </c>
      <c r="F73" s="47">
        <v>133040.6</v>
      </c>
      <c r="G73" s="21">
        <f>(F73-E73)/E73</f>
        <v>1.4385391559363976</v>
      </c>
      <c r="H73" s="172">
        <v>133040.6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56965.653571428571</v>
      </c>
      <c r="F74" s="50">
        <v>117541.11111111111</v>
      </c>
      <c r="G74" s="21">
        <f>(F74-E74)/E74</f>
        <v>1.0633680778142514</v>
      </c>
      <c r="H74" s="175">
        <v>120139.375</v>
      </c>
      <c r="I74" s="21">
        <f t="shared" si="9"/>
        <v>-2.1627080121641138E-2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35787</v>
      </c>
      <c r="F76" s="43">
        <v>71591.928571428565</v>
      </c>
      <c r="G76" s="22">
        <f t="shared" ref="G76:G82" si="10">(F76-E76)/E76</f>
        <v>1.0005009800047102</v>
      </c>
      <c r="H76" s="169">
        <v>71597.78571428571</v>
      </c>
      <c r="I76" s="22">
        <f t="shared" ref="I76:I82" si="11">(F76-H76)/H76</f>
        <v>-8.1806201109600458E-5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47390.114285714284</v>
      </c>
      <c r="F77" s="32">
        <v>114880.07142857143</v>
      </c>
      <c r="G77" s="21">
        <f t="shared" si="10"/>
        <v>1.424135775152624</v>
      </c>
      <c r="H77" s="163">
        <v>114825.03571428571</v>
      </c>
      <c r="I77" s="21">
        <f t="shared" si="11"/>
        <v>4.7930065027515186E-4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22348.233333333334</v>
      </c>
      <c r="F78" s="47">
        <v>48859.25</v>
      </c>
      <c r="G78" s="21">
        <f t="shared" si="10"/>
        <v>1.1862690115698928</v>
      </c>
      <c r="H78" s="172">
        <v>48863.5</v>
      </c>
      <c r="I78" s="21">
        <f t="shared" si="11"/>
        <v>-8.6976986912521611E-5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39373.528174603169</v>
      </c>
      <c r="F79" s="47">
        <v>96323.944444444438</v>
      </c>
      <c r="G79" s="21">
        <f t="shared" si="10"/>
        <v>1.4464138447865995</v>
      </c>
      <c r="H79" s="172">
        <v>96329.777777777781</v>
      </c>
      <c r="I79" s="21">
        <f t="shared" si="11"/>
        <v>-6.05558682674416E-5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56164</v>
      </c>
      <c r="F80" s="61">
        <v>132881.22222222222</v>
      </c>
      <c r="G80" s="21">
        <f t="shared" si="10"/>
        <v>1.3659501143476642</v>
      </c>
      <c r="H80" s="181">
        <v>132889.16666666666</v>
      </c>
      <c r="I80" s="21">
        <f t="shared" si="11"/>
        <v>-5.9782483732217779E-5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182466</v>
      </c>
      <c r="F81" s="61">
        <v>578242.5</v>
      </c>
      <c r="G81" s="21">
        <f t="shared" si="10"/>
        <v>2.1690424517444344</v>
      </c>
      <c r="H81" s="181">
        <v>578242.5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80085.666666666657</v>
      </c>
      <c r="F82" s="50">
        <v>174020.61111111112</v>
      </c>
      <c r="G82" s="23">
        <f t="shared" si="10"/>
        <v>1.172930792165612</v>
      </c>
      <c r="H82" s="175">
        <v>172854.7</v>
      </c>
      <c r="I82" s="23">
        <f t="shared" si="11"/>
        <v>6.7450356346174696E-3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230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9" t="s">
        <v>208</v>
      </c>
      <c r="E11" s="239"/>
      <c r="F11" s="197" t="s">
        <v>223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4" t="s">
        <v>3</v>
      </c>
      <c r="B13" s="220"/>
      <c r="C13" s="222" t="s">
        <v>0</v>
      </c>
      <c r="D13" s="216" t="s">
        <v>23</v>
      </c>
      <c r="E13" s="216" t="s">
        <v>209</v>
      </c>
      <c r="F13" s="233" t="s">
        <v>229</v>
      </c>
      <c r="G13" s="216" t="s">
        <v>197</v>
      </c>
      <c r="H13" s="233" t="s">
        <v>213</v>
      </c>
      <c r="I13" s="216" t="s">
        <v>187</v>
      </c>
    </row>
    <row r="14" spans="1:9" s="125" customFormat="1" ht="33.75" customHeight="1" thickBot="1">
      <c r="A14" s="215"/>
      <c r="B14" s="221"/>
      <c r="C14" s="223"/>
      <c r="D14" s="236"/>
      <c r="E14" s="217"/>
      <c r="F14" s="234"/>
      <c r="G14" s="235"/>
      <c r="H14" s="234"/>
      <c r="I14" s="235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4</v>
      </c>
      <c r="C16" s="150" t="s">
        <v>84</v>
      </c>
      <c r="D16" s="147" t="s">
        <v>161</v>
      </c>
      <c r="E16" s="168">
        <v>28869.855</v>
      </c>
      <c r="F16" s="168">
        <v>68624.399999999994</v>
      </c>
      <c r="G16" s="156">
        <f>(F16-E16)/E16</f>
        <v>1.3770261402421313</v>
      </c>
      <c r="H16" s="168">
        <v>72824.399999999994</v>
      </c>
      <c r="I16" s="156">
        <f>(F16-H16)/H16</f>
        <v>-5.7672977738230595E-2</v>
      </c>
    </row>
    <row r="17" spans="1:9" ht="16.5">
      <c r="A17" s="129"/>
      <c r="B17" s="164" t="s">
        <v>9</v>
      </c>
      <c r="C17" s="151" t="s">
        <v>88</v>
      </c>
      <c r="D17" s="147" t="s">
        <v>161</v>
      </c>
      <c r="E17" s="171">
        <v>34615.440000000002</v>
      </c>
      <c r="F17" s="171">
        <v>94557.700000000012</v>
      </c>
      <c r="G17" s="156">
        <f>(F17-E17)/E17</f>
        <v>1.7316625182288599</v>
      </c>
      <c r="H17" s="171">
        <v>100124.4</v>
      </c>
      <c r="I17" s="156">
        <f>(F17-H17)/H17</f>
        <v>-5.5597836291653012E-2</v>
      </c>
    </row>
    <row r="18" spans="1:9" ht="16.5">
      <c r="A18" s="129"/>
      <c r="B18" s="164" t="s">
        <v>18</v>
      </c>
      <c r="C18" s="151" t="s">
        <v>98</v>
      </c>
      <c r="D18" s="147" t="s">
        <v>83</v>
      </c>
      <c r="E18" s="171">
        <v>28658.22714285714</v>
      </c>
      <c r="F18" s="171">
        <v>102882.14285714286</v>
      </c>
      <c r="G18" s="156">
        <f>(F18-E18)/E18</f>
        <v>2.5899688541196277</v>
      </c>
      <c r="H18" s="171">
        <v>108096.42857142858</v>
      </c>
      <c r="I18" s="156">
        <f>(F18-H18)/H18</f>
        <v>-4.8237354214160727E-2</v>
      </c>
    </row>
    <row r="19" spans="1:9" ht="16.5">
      <c r="A19" s="129"/>
      <c r="B19" s="164" t="s">
        <v>12</v>
      </c>
      <c r="C19" s="151" t="s">
        <v>92</v>
      </c>
      <c r="D19" s="147" t="s">
        <v>81</v>
      </c>
      <c r="E19" s="171">
        <v>8427.3349999999991</v>
      </c>
      <c r="F19" s="171">
        <v>32472.111111111109</v>
      </c>
      <c r="G19" s="156">
        <f>(F19-E19)/E19</f>
        <v>2.8531885953401774</v>
      </c>
      <c r="H19" s="171">
        <v>34044.333333333328</v>
      </c>
      <c r="I19" s="156">
        <f>(F19-H19)/H19</f>
        <v>-4.6181612864271665E-2</v>
      </c>
    </row>
    <row r="20" spans="1:9" ht="16.5">
      <c r="A20" s="129"/>
      <c r="B20" s="164" t="s">
        <v>6</v>
      </c>
      <c r="C20" s="151" t="s">
        <v>86</v>
      </c>
      <c r="D20" s="147" t="s">
        <v>161</v>
      </c>
      <c r="E20" s="171">
        <v>33108.215555555551</v>
      </c>
      <c r="F20" s="171">
        <v>80799.399999999994</v>
      </c>
      <c r="G20" s="156">
        <f>(F20-E20)/E20</f>
        <v>1.440463753306749</v>
      </c>
      <c r="H20" s="171">
        <v>84574.399999999994</v>
      </c>
      <c r="I20" s="156">
        <f>(F20-H20)/H20</f>
        <v>-4.4635256058570917E-2</v>
      </c>
    </row>
    <row r="21" spans="1:9" ht="16.5">
      <c r="A21" s="129"/>
      <c r="B21" s="164" t="s">
        <v>19</v>
      </c>
      <c r="C21" s="151" t="s">
        <v>99</v>
      </c>
      <c r="D21" s="147" t="s">
        <v>161</v>
      </c>
      <c r="E21" s="171">
        <v>19799.875555555554</v>
      </c>
      <c r="F21" s="171">
        <v>52674.400000000001</v>
      </c>
      <c r="G21" s="156">
        <f>(F21-E21)/E21</f>
        <v>1.660339952753912</v>
      </c>
      <c r="H21" s="171">
        <v>54974.400000000001</v>
      </c>
      <c r="I21" s="156">
        <f>(F21-H21)/H21</f>
        <v>-4.1837655345033323E-2</v>
      </c>
    </row>
    <row r="22" spans="1:9" ht="16.5">
      <c r="A22" s="129"/>
      <c r="B22" s="164" t="s">
        <v>13</v>
      </c>
      <c r="C22" s="151" t="s">
        <v>93</v>
      </c>
      <c r="D22" s="147" t="s">
        <v>81</v>
      </c>
      <c r="E22" s="171">
        <v>8001.75</v>
      </c>
      <c r="F22" s="171">
        <v>31388.744444444445</v>
      </c>
      <c r="G22" s="156">
        <f>(F22-E22)/E22</f>
        <v>2.9227349572836498</v>
      </c>
      <c r="H22" s="171">
        <v>32472.111111111109</v>
      </c>
      <c r="I22" s="156">
        <f>(F22-H22)/H22</f>
        <v>-3.3362988410567652E-2</v>
      </c>
    </row>
    <row r="23" spans="1:9" ht="16.5">
      <c r="A23" s="129"/>
      <c r="B23" s="164" t="s">
        <v>16</v>
      </c>
      <c r="C23" s="151" t="s">
        <v>96</v>
      </c>
      <c r="D23" s="149" t="s">
        <v>81</v>
      </c>
      <c r="E23" s="171">
        <v>7588.07</v>
      </c>
      <c r="F23" s="171">
        <v>33694.26666666667</v>
      </c>
      <c r="G23" s="156">
        <f>(F23-E23)/E23</f>
        <v>3.4404264413304926</v>
      </c>
      <c r="H23" s="171">
        <v>34552.666666666672</v>
      </c>
      <c r="I23" s="156">
        <f>(F23-H23)/H23</f>
        <v>-2.4843234482625595E-2</v>
      </c>
    </row>
    <row r="24" spans="1:9" ht="16.5">
      <c r="A24" s="129"/>
      <c r="B24" s="164" t="s">
        <v>7</v>
      </c>
      <c r="C24" s="151" t="s">
        <v>87</v>
      </c>
      <c r="D24" s="149" t="s">
        <v>161</v>
      </c>
      <c r="E24" s="171">
        <v>10691.548888888889</v>
      </c>
      <c r="F24" s="171">
        <v>45341</v>
      </c>
      <c r="G24" s="156">
        <f>(F24-E24)/E24</f>
        <v>3.2408261395241147</v>
      </c>
      <c r="H24" s="171">
        <v>45874.400000000001</v>
      </c>
      <c r="I24" s="156">
        <f>(F24-H24)/H24</f>
        <v>-1.1627400031390088E-2</v>
      </c>
    </row>
    <row r="25" spans="1:9" ht="16.5">
      <c r="A25" s="129"/>
      <c r="B25" s="164" t="s">
        <v>5</v>
      </c>
      <c r="C25" s="151" t="s">
        <v>85</v>
      </c>
      <c r="D25" s="149" t="s">
        <v>161</v>
      </c>
      <c r="E25" s="171">
        <v>38156.695</v>
      </c>
      <c r="F25" s="171">
        <v>133333.22222222222</v>
      </c>
      <c r="G25" s="156">
        <f>(F25-E25)/E25</f>
        <v>2.4943598291786597</v>
      </c>
      <c r="H25" s="171">
        <v>130377.66666666667</v>
      </c>
      <c r="I25" s="156">
        <f>(F25-H25)/H25</f>
        <v>2.2669185843860379E-2</v>
      </c>
    </row>
    <row r="26" spans="1:9" ht="16.5">
      <c r="A26" s="129"/>
      <c r="B26" s="164" t="s">
        <v>10</v>
      </c>
      <c r="C26" s="151" t="s">
        <v>90</v>
      </c>
      <c r="D26" s="149" t="s">
        <v>161</v>
      </c>
      <c r="E26" s="171">
        <v>22857.966666666667</v>
      </c>
      <c r="F26" s="171">
        <v>67607.7</v>
      </c>
      <c r="G26" s="156">
        <f>(F26-E26)/E26</f>
        <v>1.9577302734713935</v>
      </c>
      <c r="H26" s="171">
        <v>65274.9</v>
      </c>
      <c r="I26" s="156">
        <f>(F26-H26)/H26</f>
        <v>3.5738086155627902E-2</v>
      </c>
    </row>
    <row r="27" spans="1:9" ht="16.5">
      <c r="A27" s="129"/>
      <c r="B27" s="164" t="s">
        <v>14</v>
      </c>
      <c r="C27" s="151" t="s">
        <v>94</v>
      </c>
      <c r="D27" s="149" t="s">
        <v>81</v>
      </c>
      <c r="E27" s="171">
        <v>7442.8166666666666</v>
      </c>
      <c r="F27" s="171">
        <v>32641.5</v>
      </c>
      <c r="G27" s="156">
        <f>(F27-E27)/E27</f>
        <v>3.3856380536938304</v>
      </c>
      <c r="H27" s="171">
        <v>31024.9</v>
      </c>
      <c r="I27" s="156">
        <f>(F27-H27)/H27</f>
        <v>5.2106533784153967E-2</v>
      </c>
    </row>
    <row r="28" spans="1:9" ht="16.5">
      <c r="A28" s="129"/>
      <c r="B28" s="164" t="s">
        <v>15</v>
      </c>
      <c r="C28" s="151" t="s">
        <v>95</v>
      </c>
      <c r="D28" s="149" t="s">
        <v>82</v>
      </c>
      <c r="E28" s="171">
        <v>18262.91611111111</v>
      </c>
      <c r="F28" s="171">
        <v>83110.96666666666</v>
      </c>
      <c r="G28" s="156">
        <f>(F28-E28)/E28</f>
        <v>3.550804820052925</v>
      </c>
      <c r="H28" s="171">
        <v>78611</v>
      </c>
      <c r="I28" s="156">
        <f>(F28-H28)/H28</f>
        <v>5.7243473135650987E-2</v>
      </c>
    </row>
    <row r="29" spans="1:9" ht="17.25" thickBot="1">
      <c r="A29" s="38"/>
      <c r="B29" s="164" t="s">
        <v>11</v>
      </c>
      <c r="C29" s="151" t="s">
        <v>91</v>
      </c>
      <c r="D29" s="149" t="s">
        <v>81</v>
      </c>
      <c r="E29" s="171">
        <v>6254.8255555555552</v>
      </c>
      <c r="F29" s="171">
        <v>25802.666666666664</v>
      </c>
      <c r="G29" s="156">
        <f>(F29-E29)/E29</f>
        <v>3.1252416134529373</v>
      </c>
      <c r="H29" s="171">
        <v>24222.111111111109</v>
      </c>
      <c r="I29" s="156">
        <f>(F29-H29)/H29</f>
        <v>6.525259290180227E-2</v>
      </c>
    </row>
    <row r="30" spans="1:9" ht="16.5">
      <c r="A30" s="129"/>
      <c r="B30" s="164" t="s">
        <v>17</v>
      </c>
      <c r="C30" s="151" t="s">
        <v>97</v>
      </c>
      <c r="D30" s="149" t="s">
        <v>161</v>
      </c>
      <c r="E30" s="171">
        <v>23628.633333333331</v>
      </c>
      <c r="F30" s="171">
        <v>80258.200000000012</v>
      </c>
      <c r="G30" s="156">
        <f>(F30-E30)/E30</f>
        <v>2.3966501095422368</v>
      </c>
      <c r="H30" s="171">
        <v>72824.899999999994</v>
      </c>
      <c r="I30" s="156">
        <f>(F30-H30)/H30</f>
        <v>0.10207085763248584</v>
      </c>
    </row>
    <row r="31" spans="1:9" ht="17.25" thickBot="1">
      <c r="A31" s="38"/>
      <c r="B31" s="165" t="s">
        <v>8</v>
      </c>
      <c r="C31" s="152" t="s">
        <v>89</v>
      </c>
      <c r="D31" s="148" t="s">
        <v>161</v>
      </c>
      <c r="E31" s="174">
        <v>70233.833333333328</v>
      </c>
      <c r="F31" s="174">
        <v>269968.625</v>
      </c>
      <c r="G31" s="158">
        <f>(F31-E31)/E31</f>
        <v>2.8438543389581947</v>
      </c>
      <c r="H31" s="174">
        <v>234030.5</v>
      </c>
      <c r="I31" s="158">
        <f>(F31-H31)/H31</f>
        <v>0.15356171524651702</v>
      </c>
    </row>
    <row r="32" spans="1:9" ht="15.75" customHeight="1" thickBot="1">
      <c r="A32" s="226" t="s">
        <v>188</v>
      </c>
      <c r="B32" s="227"/>
      <c r="C32" s="227"/>
      <c r="D32" s="228"/>
      <c r="E32" s="99">
        <f>SUM(E16:E31)</f>
        <v>366598.00380952383</v>
      </c>
      <c r="F32" s="100">
        <f>SUM(F16:F31)</f>
        <v>1235157.0456349205</v>
      </c>
      <c r="G32" s="101">
        <f t="shared" ref="G32" si="0">(F32-E32)/E32</f>
        <v>2.3692410564152464</v>
      </c>
      <c r="H32" s="100">
        <f>SUM(H16:H31)</f>
        <v>1203903.5174603174</v>
      </c>
      <c r="I32" s="104">
        <f t="shared" ref="I32" si="1">(F32-H32)/H32</f>
        <v>2.5960160196668993E-2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29</v>
      </c>
      <c r="C34" s="153" t="s">
        <v>103</v>
      </c>
      <c r="D34" s="155" t="s">
        <v>161</v>
      </c>
      <c r="E34" s="177">
        <v>21089.527619047618</v>
      </c>
      <c r="F34" s="177">
        <v>65457.675000000003</v>
      </c>
      <c r="G34" s="156">
        <f>(F34-E34)/E34</f>
        <v>2.1037999609284759</v>
      </c>
      <c r="H34" s="177">
        <v>66343.125</v>
      </c>
      <c r="I34" s="156">
        <f>(F34-H34)/H34</f>
        <v>-1.3346522341237274E-2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18502.986666666664</v>
      </c>
      <c r="F35" s="171">
        <v>48191</v>
      </c>
      <c r="G35" s="156">
        <f>(F35-E35)/E35</f>
        <v>1.6044984449357369</v>
      </c>
      <c r="H35" s="171">
        <v>48749.25</v>
      </c>
      <c r="I35" s="156">
        <f>(F35-H35)/H35</f>
        <v>-1.1451458227562475E-2</v>
      </c>
    </row>
    <row r="36" spans="1:9" ht="16.5">
      <c r="A36" s="37"/>
      <c r="B36" s="166" t="s">
        <v>28</v>
      </c>
      <c r="C36" s="151" t="s">
        <v>102</v>
      </c>
      <c r="D36" s="147" t="s">
        <v>161</v>
      </c>
      <c r="E36" s="171">
        <v>26820.157142857141</v>
      </c>
      <c r="F36" s="171">
        <v>46614.55</v>
      </c>
      <c r="G36" s="156">
        <f>(F36-E36)/E36</f>
        <v>0.73804164351865442</v>
      </c>
      <c r="H36" s="171">
        <v>47105.625</v>
      </c>
      <c r="I36" s="156">
        <f>(F36-H36)/H36</f>
        <v>-1.0424975785800466E-2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29810.695</v>
      </c>
      <c r="F37" s="171">
        <v>142224.9</v>
      </c>
      <c r="G37" s="156">
        <f>(F37-E37)/E37</f>
        <v>3.7709353975142137</v>
      </c>
      <c r="H37" s="171">
        <v>134374.9</v>
      </c>
      <c r="I37" s="156">
        <f>(F37-H37)/H37</f>
        <v>5.8418648125505582E-2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30625.32</v>
      </c>
      <c r="F38" s="174">
        <v>148974.9</v>
      </c>
      <c r="G38" s="158">
        <f>(F38-E38)/E38</f>
        <v>3.8644357022228664</v>
      </c>
      <c r="H38" s="174">
        <v>135124.9</v>
      </c>
      <c r="I38" s="158">
        <f>(F38-H38)/H38</f>
        <v>0.1024977631805833</v>
      </c>
    </row>
    <row r="39" spans="1:9" ht="15.75" customHeight="1" thickBot="1">
      <c r="A39" s="226" t="s">
        <v>189</v>
      </c>
      <c r="B39" s="227"/>
      <c r="C39" s="227"/>
      <c r="D39" s="228"/>
      <c r="E39" s="83">
        <f>SUM(E34:E38)</f>
        <v>126848.68642857144</v>
      </c>
      <c r="F39" s="102">
        <f>SUM(F34:F38)</f>
        <v>451463.02500000002</v>
      </c>
      <c r="G39" s="103">
        <f t="shared" ref="G39" si="2">(F39-E39)/E39</f>
        <v>2.5590674031474427</v>
      </c>
      <c r="H39" s="102">
        <f>SUM(H34:H38)</f>
        <v>431697.80000000005</v>
      </c>
      <c r="I39" s="104">
        <f t="shared" ref="I39" si="3">(F39-H39)/H39</f>
        <v>4.5784863856151166E-2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34</v>
      </c>
      <c r="C41" s="151" t="s">
        <v>154</v>
      </c>
      <c r="D41" s="155" t="s">
        <v>161</v>
      </c>
      <c r="E41" s="171">
        <v>130960.02142857143</v>
      </c>
      <c r="F41" s="171">
        <v>268437.71428571426</v>
      </c>
      <c r="G41" s="156">
        <f>(F41-E41)/E41</f>
        <v>1.0497684053306777</v>
      </c>
      <c r="H41" s="171">
        <v>295101.21428571426</v>
      </c>
      <c r="I41" s="156">
        <f>(F41-H41)/H41</f>
        <v>-9.0353745458277401E-2</v>
      </c>
    </row>
    <row r="42" spans="1:9" ht="16.5">
      <c r="A42" s="37"/>
      <c r="B42" s="164" t="s">
        <v>33</v>
      </c>
      <c r="C42" s="151" t="s">
        <v>107</v>
      </c>
      <c r="D42" s="147" t="s">
        <v>161</v>
      </c>
      <c r="E42" s="171">
        <v>292323.62666666665</v>
      </c>
      <c r="F42" s="171">
        <v>636156.4</v>
      </c>
      <c r="G42" s="156">
        <f>(F42-E42)/E42</f>
        <v>1.176205896369102</v>
      </c>
      <c r="H42" s="171">
        <v>663305.69999999995</v>
      </c>
      <c r="I42" s="156">
        <f>(F42-H42)/H42</f>
        <v>-4.0930298051109662E-2</v>
      </c>
    </row>
    <row r="43" spans="1:9" ht="16.5">
      <c r="A43" s="37"/>
      <c r="B43" s="166" t="s">
        <v>36</v>
      </c>
      <c r="C43" s="151" t="s">
        <v>153</v>
      </c>
      <c r="D43" s="147" t="s">
        <v>161</v>
      </c>
      <c r="E43" s="179">
        <v>294339.1021428571</v>
      </c>
      <c r="F43" s="179">
        <v>764863.91666666663</v>
      </c>
      <c r="G43" s="156">
        <f>(F43-E43)/E43</f>
        <v>1.5985807223650528</v>
      </c>
      <c r="H43" s="179">
        <v>797045.58333333337</v>
      </c>
      <c r="I43" s="156">
        <f>(F43-H43)/H43</f>
        <v>-4.0376193456940608E-2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639833.58000000007</v>
      </c>
      <c r="F44" s="172">
        <v>1426805.6666666665</v>
      </c>
      <c r="G44" s="156">
        <f>(F44-E44)/E44</f>
        <v>1.2299637144187812</v>
      </c>
      <c r="H44" s="172">
        <v>1467375.5833333335</v>
      </c>
      <c r="I44" s="156">
        <f>(F44-H44)/H44</f>
        <v>-2.7647943122037756E-2</v>
      </c>
    </row>
    <row r="45" spans="1:9" ht="16.5">
      <c r="A45" s="37"/>
      <c r="B45" s="164" t="s">
        <v>35</v>
      </c>
      <c r="C45" s="151" t="s">
        <v>152</v>
      </c>
      <c r="D45" s="147" t="s">
        <v>161</v>
      </c>
      <c r="E45" s="172">
        <v>124532.66666666666</v>
      </c>
      <c r="F45" s="172">
        <v>193942.83333333334</v>
      </c>
      <c r="G45" s="156">
        <f>(F45-E45)/E45</f>
        <v>0.557365135787665</v>
      </c>
      <c r="H45" s="172">
        <v>198724.16666666666</v>
      </c>
      <c r="I45" s="156">
        <f>(F45-H45)/H45</f>
        <v>-2.4060150375939754E-2</v>
      </c>
    </row>
    <row r="46" spans="1:9" ht="16.5" customHeight="1" thickBot="1">
      <c r="A46" s="38"/>
      <c r="B46" s="164" t="s">
        <v>32</v>
      </c>
      <c r="C46" s="151" t="s">
        <v>106</v>
      </c>
      <c r="D46" s="147" t="s">
        <v>161</v>
      </c>
      <c r="E46" s="175">
        <v>442126.89238095237</v>
      </c>
      <c r="F46" s="175">
        <v>974576</v>
      </c>
      <c r="G46" s="162">
        <f>(F46-E46)/E46</f>
        <v>1.2042902542111606</v>
      </c>
      <c r="H46" s="175">
        <v>989018.25</v>
      </c>
      <c r="I46" s="162">
        <f>(F46-H46)/H46</f>
        <v>-1.4602612236932938E-2</v>
      </c>
    </row>
    <row r="47" spans="1:9" ht="15.75" customHeight="1" thickBot="1">
      <c r="A47" s="226" t="s">
        <v>190</v>
      </c>
      <c r="B47" s="227"/>
      <c r="C47" s="227"/>
      <c r="D47" s="228"/>
      <c r="E47" s="83">
        <f>SUM(E41:E46)</f>
        <v>1924115.8892857144</v>
      </c>
      <c r="F47" s="83">
        <f>SUM(F41:F46)</f>
        <v>4264782.530952381</v>
      </c>
      <c r="G47" s="103">
        <f t="shared" ref="G47" si="4">(F47-E47)/E47</f>
        <v>1.2164894301328115</v>
      </c>
      <c r="H47" s="102">
        <f>SUM(H41:H46)</f>
        <v>4410570.4976190478</v>
      </c>
      <c r="I47" s="104">
        <f t="shared" ref="I47" si="5">(F47-H47)/H47</f>
        <v>-3.3054219798859877E-2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48</v>
      </c>
      <c r="C49" s="151" t="s">
        <v>157</v>
      </c>
      <c r="D49" s="155" t="s">
        <v>114</v>
      </c>
      <c r="E49" s="169">
        <v>607482.61857142858</v>
      </c>
      <c r="F49" s="169">
        <v>1200637.625</v>
      </c>
      <c r="G49" s="156">
        <f>(F49-E49)/E49</f>
        <v>0.97641477845645963</v>
      </c>
      <c r="H49" s="169">
        <v>1323981.0825</v>
      </c>
      <c r="I49" s="156">
        <f>(F49-H49)/H49</f>
        <v>-9.3161042200918323E-2</v>
      </c>
    </row>
    <row r="50" spans="1:9" ht="16.5">
      <c r="A50" s="37"/>
      <c r="B50" s="164" t="s">
        <v>45</v>
      </c>
      <c r="C50" s="151" t="s">
        <v>109</v>
      </c>
      <c r="D50" s="149" t="s">
        <v>108</v>
      </c>
      <c r="E50" s="172">
        <v>189124.88888888891</v>
      </c>
      <c r="F50" s="172">
        <v>420060.05555555556</v>
      </c>
      <c r="G50" s="156">
        <f>(F50-E50)/E50</f>
        <v>1.2210723190554857</v>
      </c>
      <c r="H50" s="172">
        <v>442797.77777777775</v>
      </c>
      <c r="I50" s="156">
        <f>(F50-H50)/H50</f>
        <v>-5.1350127221355048E-2</v>
      </c>
    </row>
    <row r="51" spans="1:9" ht="16.5">
      <c r="A51" s="37"/>
      <c r="B51" s="164" t="s">
        <v>47</v>
      </c>
      <c r="C51" s="151" t="s">
        <v>113</v>
      </c>
      <c r="D51" s="147" t="s">
        <v>114</v>
      </c>
      <c r="E51" s="172">
        <v>478975.47857142857</v>
      </c>
      <c r="F51" s="172">
        <v>980002.57142857148</v>
      </c>
      <c r="G51" s="156">
        <f>(F51-E51)/E51</f>
        <v>1.0460391299184764</v>
      </c>
      <c r="H51" s="172">
        <v>980079.92857142852</v>
      </c>
      <c r="I51" s="156">
        <f>(F51-H51)/H51</f>
        <v>-7.8929422592909738E-5</v>
      </c>
    </row>
    <row r="52" spans="1:9" ht="16.5">
      <c r="A52" s="37"/>
      <c r="B52" s="164" t="s">
        <v>46</v>
      </c>
      <c r="C52" s="151" t="s">
        <v>111</v>
      </c>
      <c r="D52" s="147" t="s">
        <v>110</v>
      </c>
      <c r="E52" s="172">
        <v>163532.91333333333</v>
      </c>
      <c r="F52" s="172">
        <v>321126.3</v>
      </c>
      <c r="G52" s="156">
        <f>(F52-E52)/E52</f>
        <v>0.96367993117960304</v>
      </c>
      <c r="H52" s="172">
        <v>321144.45</v>
      </c>
      <c r="I52" s="156">
        <f>(F52-H52)/H52</f>
        <v>-5.6516623594221487E-5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65148.6</v>
      </c>
      <c r="F53" s="172">
        <v>140750.5</v>
      </c>
      <c r="G53" s="156">
        <f>(F53-E53)/E53</f>
        <v>1.1604531793469084</v>
      </c>
      <c r="H53" s="172">
        <v>140750.5</v>
      </c>
      <c r="I53" s="156">
        <f>(F53-H53)/H53</f>
        <v>0</v>
      </c>
    </row>
    <row r="54" spans="1:9" ht="16.5" customHeight="1" thickBot="1">
      <c r="A54" s="38"/>
      <c r="B54" s="164" t="s">
        <v>50</v>
      </c>
      <c r="C54" s="151" t="s">
        <v>159</v>
      </c>
      <c r="D54" s="148" t="s">
        <v>112</v>
      </c>
      <c r="E54" s="175">
        <v>871550</v>
      </c>
      <c r="F54" s="175">
        <v>1788069.25</v>
      </c>
      <c r="G54" s="162">
        <f>(F54-E54)/E54</f>
        <v>1.0515968676495897</v>
      </c>
      <c r="H54" s="175">
        <v>1788069.25</v>
      </c>
      <c r="I54" s="162">
        <f>(F54-H54)/H54</f>
        <v>0</v>
      </c>
    </row>
    <row r="55" spans="1:9" ht="15.75" customHeight="1" thickBot="1">
      <c r="A55" s="226" t="s">
        <v>191</v>
      </c>
      <c r="B55" s="227"/>
      <c r="C55" s="227"/>
      <c r="D55" s="228"/>
      <c r="E55" s="83">
        <f>SUM(E49:E54)</f>
        <v>2375814.4993650792</v>
      </c>
      <c r="F55" s="83">
        <f>SUM(F49:F54)</f>
        <v>4850646.3019841267</v>
      </c>
      <c r="G55" s="103">
        <f t="shared" ref="G55" si="6">(F55-E55)/E55</f>
        <v>1.0416772030309731</v>
      </c>
      <c r="H55" s="83">
        <f>SUM(H49:H54)</f>
        <v>4996822.9888492059</v>
      </c>
      <c r="I55" s="104">
        <f t="shared" ref="I55" si="7">(F55-H55)/H55</f>
        <v>-2.925392538244475E-2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39</v>
      </c>
      <c r="C57" s="154" t="s">
        <v>116</v>
      </c>
      <c r="D57" s="155" t="s">
        <v>114</v>
      </c>
      <c r="E57" s="169">
        <v>84006.333333333328</v>
      </c>
      <c r="F57" s="132">
        <v>192747.5</v>
      </c>
      <c r="G57" s="157">
        <f>(F57-E57)/E57</f>
        <v>1.2944401017383611</v>
      </c>
      <c r="H57" s="132">
        <v>192776</v>
      </c>
      <c r="I57" s="157">
        <f>(F57-H57)/H57</f>
        <v>-1.4783998008050794E-4</v>
      </c>
    </row>
    <row r="58" spans="1:9" ht="16.5">
      <c r="A58" s="109"/>
      <c r="B58" s="186" t="s">
        <v>40</v>
      </c>
      <c r="C58" s="151" t="s">
        <v>117</v>
      </c>
      <c r="D58" s="147" t="s">
        <v>114</v>
      </c>
      <c r="E58" s="172">
        <v>72930.189999999988</v>
      </c>
      <c r="F58" s="183">
        <v>138957.5</v>
      </c>
      <c r="G58" s="156">
        <f>(F58-E58)/E58</f>
        <v>0.90534948558340544</v>
      </c>
      <c r="H58" s="183">
        <v>138971.70000000001</v>
      </c>
      <c r="I58" s="156">
        <f>(F58-H58)/H58</f>
        <v>-1.0217907674736396E-4</v>
      </c>
    </row>
    <row r="59" spans="1:9" ht="16.5">
      <c r="A59" s="109"/>
      <c r="B59" s="186" t="s">
        <v>42</v>
      </c>
      <c r="C59" s="151" t="s">
        <v>198</v>
      </c>
      <c r="D59" s="147" t="s">
        <v>114</v>
      </c>
      <c r="E59" s="172">
        <v>53597</v>
      </c>
      <c r="F59" s="183">
        <v>98615</v>
      </c>
      <c r="G59" s="156">
        <f>(F59-E59)/E59</f>
        <v>0.83993507099277942</v>
      </c>
      <c r="H59" s="183">
        <v>98623.1875</v>
      </c>
      <c r="I59" s="156">
        <f>(F59-H59)/H59</f>
        <v>-8.3018002231980182E-5</v>
      </c>
    </row>
    <row r="60" spans="1:9" ht="16.5">
      <c r="A60" s="109"/>
      <c r="B60" s="186" t="s">
        <v>38</v>
      </c>
      <c r="C60" s="151" t="s">
        <v>115</v>
      </c>
      <c r="D60" s="147" t="s">
        <v>114</v>
      </c>
      <c r="E60" s="172">
        <v>82182</v>
      </c>
      <c r="F60" s="183">
        <v>143440</v>
      </c>
      <c r="G60" s="156">
        <f>(F60-E60)/E60</f>
        <v>0.74539436859652963</v>
      </c>
      <c r="H60" s="183">
        <v>143440</v>
      </c>
      <c r="I60" s="156">
        <f>(F60-H60)/H60</f>
        <v>0</v>
      </c>
    </row>
    <row r="61" spans="1:9" s="125" customFormat="1" ht="16.5">
      <c r="A61" s="137"/>
      <c r="B61" s="186" t="s">
        <v>43</v>
      </c>
      <c r="C61" s="151" t="s">
        <v>119</v>
      </c>
      <c r="D61" s="147" t="s">
        <v>114</v>
      </c>
      <c r="E61" s="172">
        <v>38779.666666666664</v>
      </c>
      <c r="F61" s="181">
        <v>100279.92857142857</v>
      </c>
      <c r="G61" s="156">
        <f>(F61-E61)/E61</f>
        <v>1.5858893897513793</v>
      </c>
      <c r="H61" s="181">
        <v>100279.92857142857</v>
      </c>
      <c r="I61" s="156">
        <f>(F61-H61)/H61</f>
        <v>0</v>
      </c>
    </row>
    <row r="62" spans="1:9" s="125" customFormat="1" ht="17.25" thickBot="1">
      <c r="A62" s="137"/>
      <c r="B62" s="187" t="s">
        <v>54</v>
      </c>
      <c r="C62" s="152" t="s">
        <v>121</v>
      </c>
      <c r="D62" s="148" t="s">
        <v>120</v>
      </c>
      <c r="E62" s="175">
        <v>114759.8</v>
      </c>
      <c r="F62" s="184">
        <v>206643.25</v>
      </c>
      <c r="G62" s="161">
        <f>(F62-E62)/E62</f>
        <v>0.8006588544072053</v>
      </c>
      <c r="H62" s="184">
        <v>206643.25</v>
      </c>
      <c r="I62" s="161">
        <f>(F62-H62)/H62</f>
        <v>0</v>
      </c>
    </row>
    <row r="63" spans="1:9" s="125" customFormat="1" ht="16.5">
      <c r="A63" s="137"/>
      <c r="B63" s="94" t="s">
        <v>56</v>
      </c>
      <c r="C63" s="150" t="s">
        <v>123</v>
      </c>
      <c r="D63" s="147" t="s">
        <v>120</v>
      </c>
      <c r="E63" s="169">
        <v>746800</v>
      </c>
      <c r="F63" s="182">
        <v>1029182</v>
      </c>
      <c r="G63" s="156">
        <f>(F63-E63)/E63</f>
        <v>0.37812265666845207</v>
      </c>
      <c r="H63" s="182">
        <v>1029182</v>
      </c>
      <c r="I63" s="156">
        <f>(F63-H63)/H63</f>
        <v>0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108530.57142857143</v>
      </c>
      <c r="F64" s="183">
        <v>191582.05</v>
      </c>
      <c r="G64" s="156">
        <f>(F64-E64)/E64</f>
        <v>0.76523579926130081</v>
      </c>
      <c r="H64" s="183">
        <v>191465.27777777778</v>
      </c>
      <c r="I64" s="156">
        <f>(F64-H64)/H64</f>
        <v>6.0988720031909826E-4</v>
      </c>
    </row>
    <row r="65" spans="1:9" ht="16.5" customHeight="1" thickBot="1">
      <c r="A65" s="110"/>
      <c r="B65" s="187" t="s">
        <v>41</v>
      </c>
      <c r="C65" s="152" t="s">
        <v>118</v>
      </c>
      <c r="D65" s="148" t="s">
        <v>114</v>
      </c>
      <c r="E65" s="175">
        <v>102971.5</v>
      </c>
      <c r="F65" s="184">
        <v>189161.5</v>
      </c>
      <c r="G65" s="161">
        <f>(F65-E65)/E65</f>
        <v>0.83702772126267944</v>
      </c>
      <c r="H65" s="184">
        <v>188821.3</v>
      </c>
      <c r="I65" s="161">
        <f>(F65-H65)/H65</f>
        <v>1.8017035154403219E-3</v>
      </c>
    </row>
    <row r="66" spans="1:9" ht="15.75" customHeight="1" thickBot="1">
      <c r="A66" s="226" t="s">
        <v>192</v>
      </c>
      <c r="B66" s="237"/>
      <c r="C66" s="237"/>
      <c r="D66" s="238"/>
      <c r="E66" s="99">
        <f>SUM(E57:E65)</f>
        <v>1404557.0614285714</v>
      </c>
      <c r="F66" s="99">
        <f>SUM(F57:F65)</f>
        <v>2290608.7285714285</v>
      </c>
      <c r="G66" s="101">
        <f t="shared" ref="G66" si="8">(F66-E66)/E66</f>
        <v>0.63084063401572044</v>
      </c>
      <c r="H66" s="99">
        <f>SUM(H57:H65)</f>
        <v>2290202.6438492062</v>
      </c>
      <c r="I66" s="140">
        <f t="shared" ref="I66" si="9">(F66-H66)/H66</f>
        <v>1.773138823819437E-4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62</v>
      </c>
      <c r="C68" s="151" t="s">
        <v>131</v>
      </c>
      <c r="D68" s="155" t="s">
        <v>125</v>
      </c>
      <c r="E68" s="169">
        <v>271366</v>
      </c>
      <c r="F68" s="177">
        <v>592048.6</v>
      </c>
      <c r="G68" s="156">
        <f>(F68-E68)/E68</f>
        <v>1.1817346314571464</v>
      </c>
      <c r="H68" s="177">
        <v>601700.91666666663</v>
      </c>
      <c r="I68" s="156">
        <f>(F68-H68)/H68</f>
        <v>-1.6041718400794613E-2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497506.85714285716</v>
      </c>
      <c r="F69" s="171">
        <v>945695.4375</v>
      </c>
      <c r="G69" s="156">
        <f>(F69-E69)/E69</f>
        <v>0.90086915169582726</v>
      </c>
      <c r="H69" s="171">
        <v>955623.5</v>
      </c>
      <c r="I69" s="156">
        <f>(F69-H69)/H69</f>
        <v>-1.0389094135922776E-2</v>
      </c>
    </row>
    <row r="70" spans="1:9" ht="16.5">
      <c r="A70" s="37"/>
      <c r="B70" s="164" t="s">
        <v>64</v>
      </c>
      <c r="C70" s="151" t="s">
        <v>133</v>
      </c>
      <c r="D70" s="149" t="s">
        <v>127</v>
      </c>
      <c r="E70" s="172">
        <v>116240.40666666666</v>
      </c>
      <c r="F70" s="171">
        <v>224893.42857142858</v>
      </c>
      <c r="G70" s="156">
        <f>(F70-E70)/E70</f>
        <v>0.93472678753041116</v>
      </c>
      <c r="H70" s="171">
        <v>224912.42857142858</v>
      </c>
      <c r="I70" s="156">
        <f>(F70-H70)/H70</f>
        <v>-8.4477323555136064E-5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1148455</v>
      </c>
      <c r="F71" s="171">
        <v>2829055.1666666665</v>
      </c>
      <c r="G71" s="156">
        <f>(F71-E71)/E71</f>
        <v>1.4633574381814407</v>
      </c>
      <c r="H71" s="171">
        <v>2829283.6666666665</v>
      </c>
      <c r="I71" s="156">
        <f>(F71-H71)/H71</f>
        <v>-8.0762492178526704E-5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229527.5</v>
      </c>
      <c r="F72" s="171">
        <v>394758.83333333331</v>
      </c>
      <c r="G72" s="156">
        <f>(F72-E72)/E72</f>
        <v>0.71987597709787854</v>
      </c>
      <c r="H72" s="171">
        <v>393190.88888888888</v>
      </c>
      <c r="I72" s="156">
        <f>(F72-H72)/H72</f>
        <v>3.9877435839758757E-3</v>
      </c>
    </row>
    <row r="73" spans="1:9" ht="16.5" customHeight="1" thickBot="1">
      <c r="A73" s="37"/>
      <c r="B73" s="164" t="s">
        <v>63</v>
      </c>
      <c r="C73" s="151" t="s">
        <v>132</v>
      </c>
      <c r="D73" s="148" t="s">
        <v>126</v>
      </c>
      <c r="E73" s="175">
        <v>115631.60515873015</v>
      </c>
      <c r="F73" s="180">
        <v>306042.6875</v>
      </c>
      <c r="G73" s="162">
        <f>(F73-E73)/E73</f>
        <v>1.6467044808371223</v>
      </c>
      <c r="H73" s="180">
        <v>300461.25</v>
      </c>
      <c r="I73" s="162">
        <f>(F73-H73)/H73</f>
        <v>1.8576230711947049E-2</v>
      </c>
    </row>
    <row r="74" spans="1:9" ht="15.75" customHeight="1" thickBot="1">
      <c r="A74" s="226" t="s">
        <v>205</v>
      </c>
      <c r="B74" s="227"/>
      <c r="C74" s="227"/>
      <c r="D74" s="228"/>
      <c r="E74" s="83">
        <f>SUM(E68:E73)</f>
        <v>2378727.3689682535</v>
      </c>
      <c r="F74" s="83">
        <f>SUM(F68:F73)</f>
        <v>5292494.1535714278</v>
      </c>
      <c r="G74" s="103">
        <f t="shared" ref="G74" si="10">(F74-E74)/E74</f>
        <v>1.2249267497464362</v>
      </c>
      <c r="H74" s="83">
        <f>SUM(H68:H73)</f>
        <v>5305172.6507936502</v>
      </c>
      <c r="I74" s="104">
        <f t="shared" ref="I74" si="11">(F74-H74)/H74</f>
        <v>-2.389836873702064E-3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56965.653571428571</v>
      </c>
      <c r="F76" s="169">
        <v>117541.11111111111</v>
      </c>
      <c r="G76" s="156">
        <f>(F76-E76)/E76</f>
        <v>1.0633680778142514</v>
      </c>
      <c r="H76" s="169">
        <v>120139.375</v>
      </c>
      <c r="I76" s="156">
        <f>(F76-H76)/H76</f>
        <v>-2.1627080121641138E-2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40235.090476190482</v>
      </c>
      <c r="F77" s="172">
        <v>80124.6875</v>
      </c>
      <c r="G77" s="156">
        <f>(F77-E77)/E77</f>
        <v>0.99141313096871464</v>
      </c>
      <c r="H77" s="172">
        <v>80130.25</v>
      </c>
      <c r="I77" s="156">
        <f>(F77-H77)/H77</f>
        <v>-6.9418228446810031E-5</v>
      </c>
    </row>
    <row r="78" spans="1:9" ht="16.5">
      <c r="A78" s="37"/>
      <c r="B78" s="164" t="s">
        <v>68</v>
      </c>
      <c r="C78" s="151" t="s">
        <v>138</v>
      </c>
      <c r="D78" s="149" t="s">
        <v>134</v>
      </c>
      <c r="E78" s="172">
        <v>124609.01428571429</v>
      </c>
      <c r="F78" s="172">
        <v>301784.3125</v>
      </c>
      <c r="G78" s="156">
        <f>(F78-E78)/E78</f>
        <v>1.4218497692955254</v>
      </c>
      <c r="H78" s="172">
        <v>301805.1875</v>
      </c>
      <c r="I78" s="156">
        <f>(F78-H78)/H78</f>
        <v>-6.9167134511231686E-5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90363.66</v>
      </c>
      <c r="F79" s="172">
        <v>197230</v>
      </c>
      <c r="G79" s="156">
        <f>(F79-E79)/E79</f>
        <v>1.1826251836191672</v>
      </c>
      <c r="H79" s="172">
        <v>197243.25</v>
      </c>
      <c r="I79" s="156">
        <f>(F79-H79)/H79</f>
        <v>-6.717593631214249E-5</v>
      </c>
    </row>
    <row r="80" spans="1:9" ht="16.5" customHeight="1" thickBot="1">
      <c r="A80" s="38"/>
      <c r="B80" s="164" t="s">
        <v>70</v>
      </c>
      <c r="C80" s="151" t="s">
        <v>141</v>
      </c>
      <c r="D80" s="148" t="s">
        <v>137</v>
      </c>
      <c r="E80" s="175">
        <v>54557.5</v>
      </c>
      <c r="F80" s="175">
        <v>133040.6</v>
      </c>
      <c r="G80" s="156">
        <f>(F80-E80)/E80</f>
        <v>1.4385391559363976</v>
      </c>
      <c r="H80" s="175">
        <v>133040.6</v>
      </c>
      <c r="I80" s="156">
        <f>(F80-H80)/H80</f>
        <v>0</v>
      </c>
    </row>
    <row r="81" spans="1:11" ht="15.75" customHeight="1" thickBot="1">
      <c r="A81" s="226" t="s">
        <v>193</v>
      </c>
      <c r="B81" s="227"/>
      <c r="C81" s="227"/>
      <c r="D81" s="228"/>
      <c r="E81" s="83">
        <f>SUM(E76:E80)</f>
        <v>366730.91833333333</v>
      </c>
      <c r="F81" s="83">
        <f>SUM(F76:F80)</f>
        <v>829720.7111111111</v>
      </c>
      <c r="G81" s="103">
        <f t="shared" ref="G81" si="12">(F81-E81)/E81</f>
        <v>1.2624782084965951</v>
      </c>
      <c r="H81" s="83">
        <f>SUM(H76:H80)</f>
        <v>832358.66249999998</v>
      </c>
      <c r="I81" s="104">
        <f t="shared" ref="I81" si="13">(F81-H81)/H81</f>
        <v>-3.1692484354830346E-3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75</v>
      </c>
      <c r="C83" s="151" t="s">
        <v>148</v>
      </c>
      <c r="D83" s="155" t="s">
        <v>145</v>
      </c>
      <c r="E83" s="169">
        <v>22348.233333333334</v>
      </c>
      <c r="F83" s="169">
        <v>48859.25</v>
      </c>
      <c r="G83" s="157">
        <f>(F83-E83)/E83</f>
        <v>1.1862690115698928</v>
      </c>
      <c r="H83" s="169">
        <v>48863.5</v>
      </c>
      <c r="I83" s="157">
        <f>(F83-H83)/H83</f>
        <v>-8.6976986912521611E-5</v>
      </c>
    </row>
    <row r="84" spans="1:11" ht="16.5">
      <c r="A84" s="37"/>
      <c r="B84" s="164" t="s">
        <v>74</v>
      </c>
      <c r="C84" s="151" t="s">
        <v>144</v>
      </c>
      <c r="D84" s="147" t="s">
        <v>142</v>
      </c>
      <c r="E84" s="172">
        <v>35787</v>
      </c>
      <c r="F84" s="172">
        <v>71591.928571428565</v>
      </c>
      <c r="G84" s="156">
        <f>(F84-E84)/E84</f>
        <v>1.0005009800047102</v>
      </c>
      <c r="H84" s="172">
        <v>71597.78571428571</v>
      </c>
      <c r="I84" s="156">
        <f>(F84-H84)/H84</f>
        <v>-8.1806201109600458E-5</v>
      </c>
    </row>
    <row r="85" spans="1:11" ht="16.5">
      <c r="A85" s="37"/>
      <c r="B85" s="164" t="s">
        <v>77</v>
      </c>
      <c r="C85" s="151" t="s">
        <v>146</v>
      </c>
      <c r="D85" s="149" t="s">
        <v>162</v>
      </c>
      <c r="E85" s="172">
        <v>39373.528174603169</v>
      </c>
      <c r="F85" s="172">
        <v>96323.944444444438</v>
      </c>
      <c r="G85" s="156">
        <f>(F85-E85)/E85</f>
        <v>1.4464138447865995</v>
      </c>
      <c r="H85" s="172">
        <v>96329.777777777781</v>
      </c>
      <c r="I85" s="156">
        <f>(F85-H85)/H85</f>
        <v>-6.05558682674416E-5</v>
      </c>
    </row>
    <row r="86" spans="1:11" ht="16.5">
      <c r="A86" s="37"/>
      <c r="B86" s="164" t="s">
        <v>78</v>
      </c>
      <c r="C86" s="151" t="s">
        <v>149</v>
      </c>
      <c r="D86" s="149" t="s">
        <v>147</v>
      </c>
      <c r="E86" s="172">
        <v>56164</v>
      </c>
      <c r="F86" s="172">
        <v>132881.22222222222</v>
      </c>
      <c r="G86" s="156">
        <f>(F86-E86)/E86</f>
        <v>1.3659501143476642</v>
      </c>
      <c r="H86" s="172">
        <v>132889.16666666666</v>
      </c>
      <c r="I86" s="156">
        <f>(F86-H86)/H86</f>
        <v>-5.9782483732217779E-5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182466</v>
      </c>
      <c r="F87" s="181">
        <v>578242.5</v>
      </c>
      <c r="G87" s="156">
        <f>(F87-E87)/E87</f>
        <v>2.1690424517444344</v>
      </c>
      <c r="H87" s="181">
        <v>578242.5</v>
      </c>
      <c r="I87" s="156">
        <f>(F87-H87)/H87</f>
        <v>0</v>
      </c>
    </row>
    <row r="88" spans="1:11" ht="16.5">
      <c r="A88" s="37"/>
      <c r="B88" s="164" t="s">
        <v>76</v>
      </c>
      <c r="C88" s="151" t="s">
        <v>143</v>
      </c>
      <c r="D88" s="160" t="s">
        <v>161</v>
      </c>
      <c r="E88" s="181">
        <v>47390.114285714284</v>
      </c>
      <c r="F88" s="210">
        <v>114880.07142857143</v>
      </c>
      <c r="G88" s="156">
        <f>(F88-E88)/E88</f>
        <v>1.424135775152624</v>
      </c>
      <c r="H88" s="210">
        <v>114825.03571428571</v>
      </c>
      <c r="I88" s="156">
        <f>(F88-H88)/H88</f>
        <v>4.7930065027515186E-4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80085.666666666657</v>
      </c>
      <c r="F89" s="175">
        <v>174020.61111111112</v>
      </c>
      <c r="G89" s="158">
        <f>(F89-E89)/E89</f>
        <v>1.172930792165612</v>
      </c>
      <c r="H89" s="175">
        <v>172854.7</v>
      </c>
      <c r="I89" s="158">
        <f>(F89-H89)/H89</f>
        <v>6.7450356346174696E-3</v>
      </c>
    </row>
    <row r="90" spans="1:11" ht="15.75" customHeight="1" thickBot="1">
      <c r="A90" s="226" t="s">
        <v>194</v>
      </c>
      <c r="B90" s="227"/>
      <c r="C90" s="227"/>
      <c r="D90" s="228"/>
      <c r="E90" s="83">
        <f>SUM(E83:E89)</f>
        <v>463614.54246031749</v>
      </c>
      <c r="F90" s="83">
        <f>SUM(F83:F89)</f>
        <v>1216799.527777778</v>
      </c>
      <c r="G90" s="111">
        <f t="shared" ref="G90:G91" si="14">(F90-E90)/E90</f>
        <v>1.6245930969301474</v>
      </c>
      <c r="H90" s="83">
        <f>SUM(H83:H89)</f>
        <v>1215602.4658730158</v>
      </c>
      <c r="I90" s="104">
        <f t="shared" ref="I90:I91" si="15">(F90-H90)/H90</f>
        <v>9.8474784180572778E-4</v>
      </c>
    </row>
    <row r="91" spans="1:11" ht="15.75" customHeight="1" thickBot="1">
      <c r="A91" s="226" t="s">
        <v>195</v>
      </c>
      <c r="B91" s="227"/>
      <c r="C91" s="227"/>
      <c r="D91" s="228"/>
      <c r="E91" s="99">
        <f>SUM(E90+E81+E74+E66+E55+E47+E39+E32)</f>
        <v>9407006.9700793661</v>
      </c>
      <c r="F91" s="99">
        <f>SUM(F32,F39,F47,F55,F66,F74,F81,F90)</f>
        <v>20431672.024603173</v>
      </c>
      <c r="G91" s="101">
        <f t="shared" si="14"/>
        <v>1.1719631004409463</v>
      </c>
      <c r="H91" s="99">
        <f>SUM(H32,H39,H47,H55,H66,H74,H81,H90)</f>
        <v>20686331.226944443</v>
      </c>
      <c r="I91" s="112">
        <f t="shared" si="15"/>
        <v>-1.2310505886590948E-2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2" bestFit="1" customWidth="1"/>
    <col min="12" max="12" width="9.140625" style="212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214</v>
      </c>
      <c r="B9" s="26"/>
      <c r="C9" s="26"/>
      <c r="D9" s="26"/>
      <c r="E9" s="211"/>
      <c r="F9" s="211"/>
    </row>
    <row r="10" spans="1:12" ht="18">
      <c r="A10" s="2" t="s">
        <v>215</v>
      </c>
      <c r="B10" s="2"/>
      <c r="C10" s="2"/>
    </row>
    <row r="11" spans="1:12" ht="18">
      <c r="A11" s="2" t="s">
        <v>231</v>
      </c>
    </row>
    <row r="12" spans="1:12" ht="15.75" thickBot="1"/>
    <row r="13" spans="1:12" ht="24.75" customHeight="1">
      <c r="A13" s="220" t="s">
        <v>3</v>
      </c>
      <c r="B13" s="220"/>
      <c r="C13" s="222" t="s">
        <v>0</v>
      </c>
      <c r="D13" s="216" t="s">
        <v>216</v>
      </c>
      <c r="E13" s="216" t="s">
        <v>217</v>
      </c>
      <c r="F13" s="216" t="s">
        <v>218</v>
      </c>
      <c r="G13" s="216" t="s">
        <v>219</v>
      </c>
      <c r="H13" s="216" t="s">
        <v>220</v>
      </c>
      <c r="I13" s="216" t="s">
        <v>221</v>
      </c>
    </row>
    <row r="14" spans="1:12" ht="24.75" customHeight="1" thickBot="1">
      <c r="A14" s="221"/>
      <c r="B14" s="221"/>
      <c r="C14" s="223"/>
      <c r="D14" s="236"/>
      <c r="E14" s="236"/>
      <c r="F14" s="236"/>
      <c r="G14" s="217"/>
      <c r="H14" s="236"/>
      <c r="I14" s="236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55000</v>
      </c>
      <c r="E16" s="200">
        <v>65000</v>
      </c>
      <c r="F16" s="200">
        <v>65000</v>
      </c>
      <c r="G16" s="143">
        <v>57500</v>
      </c>
      <c r="H16" s="143">
        <v>60000</v>
      </c>
      <c r="I16" s="143">
        <f>AVERAGE(D16:H16)</f>
        <v>60500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80000</v>
      </c>
      <c r="E17" s="189">
        <v>120000</v>
      </c>
      <c r="F17" s="189">
        <v>135000</v>
      </c>
      <c r="G17" s="202">
        <v>112500</v>
      </c>
      <c r="H17" s="202">
        <v>100000</v>
      </c>
      <c r="I17" s="143">
        <f t="shared" ref="I17:I40" si="0">AVERAGE(D17:H17)</f>
        <v>109500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60000</v>
      </c>
      <c r="E18" s="189">
        <v>60000</v>
      </c>
      <c r="F18" s="189">
        <v>65000</v>
      </c>
      <c r="G18" s="202">
        <v>60000</v>
      </c>
      <c r="H18" s="202">
        <v>100000</v>
      </c>
      <c r="I18" s="143">
        <f t="shared" si="0"/>
        <v>69000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35000</v>
      </c>
      <c r="E19" s="189">
        <v>35000</v>
      </c>
      <c r="F19" s="189">
        <v>45000</v>
      </c>
      <c r="G19" s="202">
        <v>35000</v>
      </c>
      <c r="H19" s="202">
        <v>41666</v>
      </c>
      <c r="I19" s="143">
        <f t="shared" si="0"/>
        <v>38333.199999999997</v>
      </c>
      <c r="K19" s="199"/>
      <c r="L19" s="201"/>
      <c r="P19" s="212"/>
    </row>
    <row r="20" spans="1:16" ht="18">
      <c r="A20" s="88"/>
      <c r="B20" s="194" t="s">
        <v>8</v>
      </c>
      <c r="C20" s="151" t="s">
        <v>167</v>
      </c>
      <c r="D20" s="189">
        <v>225000</v>
      </c>
      <c r="E20" s="189">
        <v>90000</v>
      </c>
      <c r="F20" s="189">
        <v>200000</v>
      </c>
      <c r="G20" s="202">
        <v>235000</v>
      </c>
      <c r="H20" s="202">
        <v>200000</v>
      </c>
      <c r="I20" s="143">
        <f t="shared" si="0"/>
        <v>190000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65000</v>
      </c>
      <c r="E21" s="189">
        <v>95000</v>
      </c>
      <c r="F21" s="189">
        <v>110000</v>
      </c>
      <c r="G21" s="202">
        <v>75000</v>
      </c>
      <c r="H21" s="202">
        <v>68333</v>
      </c>
      <c r="I21" s="143">
        <f t="shared" si="0"/>
        <v>82666.600000000006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45000</v>
      </c>
      <c r="E22" s="189">
        <v>80000</v>
      </c>
      <c r="F22" s="189">
        <v>85000</v>
      </c>
      <c r="G22" s="202">
        <v>50000</v>
      </c>
      <c r="H22" s="202">
        <v>53333</v>
      </c>
      <c r="I22" s="143">
        <f t="shared" si="0"/>
        <v>62666.6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17500</v>
      </c>
      <c r="E23" s="189">
        <v>15000</v>
      </c>
      <c r="F23" s="189">
        <v>30000</v>
      </c>
      <c r="G23" s="202">
        <v>20000</v>
      </c>
      <c r="H23" s="202">
        <v>20000</v>
      </c>
      <c r="I23" s="143">
        <f t="shared" si="0"/>
        <v>20500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17500</v>
      </c>
      <c r="E24" s="189">
        <v>15000</v>
      </c>
      <c r="F24" s="189">
        <v>32500</v>
      </c>
      <c r="G24" s="202">
        <v>20000</v>
      </c>
      <c r="H24" s="202">
        <v>30000</v>
      </c>
      <c r="I24" s="143">
        <f t="shared" si="0"/>
        <v>23000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15000</v>
      </c>
      <c r="E25" s="189">
        <v>15000</v>
      </c>
      <c r="F25" s="189">
        <v>32500</v>
      </c>
      <c r="G25" s="202">
        <v>20000</v>
      </c>
      <c r="H25" s="202">
        <v>23333</v>
      </c>
      <c r="I25" s="143">
        <f t="shared" si="0"/>
        <v>21166.6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15000</v>
      </c>
      <c r="F26" s="189">
        <v>45000</v>
      </c>
      <c r="G26" s="202">
        <v>20000</v>
      </c>
      <c r="H26" s="202">
        <v>26666</v>
      </c>
      <c r="I26" s="143">
        <f t="shared" si="0"/>
        <v>25333.200000000001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45000</v>
      </c>
      <c r="E27" s="189">
        <v>50000</v>
      </c>
      <c r="F27" s="189">
        <v>77500</v>
      </c>
      <c r="G27" s="202">
        <v>60000</v>
      </c>
      <c r="H27" s="202">
        <v>53333</v>
      </c>
      <c r="I27" s="143">
        <f t="shared" si="0"/>
        <v>57166.6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15000</v>
      </c>
      <c r="E28" s="189">
        <v>15000</v>
      </c>
      <c r="F28" s="189">
        <v>40000</v>
      </c>
      <c r="G28" s="202">
        <v>30000</v>
      </c>
      <c r="H28" s="202">
        <v>31666</v>
      </c>
      <c r="I28" s="143">
        <f t="shared" si="0"/>
        <v>26333.200000000001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70000</v>
      </c>
      <c r="F29" s="189">
        <v>125000</v>
      </c>
      <c r="G29" s="202">
        <v>67500</v>
      </c>
      <c r="H29" s="202">
        <v>73333</v>
      </c>
      <c r="I29" s="143">
        <f t="shared" si="0"/>
        <v>78166.600000000006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80000</v>
      </c>
      <c r="E30" s="189">
        <v>80000</v>
      </c>
      <c r="F30" s="189">
        <v>225000</v>
      </c>
      <c r="G30" s="202">
        <v>47500</v>
      </c>
      <c r="H30" s="202">
        <v>50000</v>
      </c>
      <c r="I30" s="143">
        <f t="shared" si="0"/>
        <v>96500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55000</v>
      </c>
      <c r="F31" s="190">
        <v>47500</v>
      </c>
      <c r="G31" s="145">
        <v>45000</v>
      </c>
      <c r="H31" s="145">
        <v>45000</v>
      </c>
      <c r="I31" s="143">
        <f t="shared" si="0"/>
        <v>47500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80000</v>
      </c>
      <c r="E33" s="200">
        <v>120000</v>
      </c>
      <c r="F33" s="200">
        <v>110000</v>
      </c>
      <c r="G33" s="143">
        <v>125000</v>
      </c>
      <c r="H33" s="143">
        <v>100000</v>
      </c>
      <c r="I33" s="143">
        <f t="shared" si="0"/>
        <v>107000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80000</v>
      </c>
      <c r="E34" s="189">
        <v>50000</v>
      </c>
      <c r="F34" s="189">
        <v>110000</v>
      </c>
      <c r="G34" s="202">
        <v>125000</v>
      </c>
      <c r="H34" s="202">
        <v>100000</v>
      </c>
      <c r="I34" s="143">
        <f t="shared" si="0"/>
        <v>93000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40000</v>
      </c>
      <c r="E35" s="189">
        <v>50000</v>
      </c>
      <c r="F35" s="189">
        <v>47500</v>
      </c>
      <c r="G35" s="202">
        <v>42500</v>
      </c>
      <c r="H35" s="202">
        <v>48333</v>
      </c>
      <c r="I35" s="143">
        <f t="shared" si="0"/>
        <v>45666.6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42500</v>
      </c>
      <c r="E36" s="189">
        <v>50000</v>
      </c>
      <c r="F36" s="189">
        <v>65000</v>
      </c>
      <c r="G36" s="202">
        <v>60000</v>
      </c>
      <c r="H36" s="202">
        <v>43333</v>
      </c>
      <c r="I36" s="143">
        <f t="shared" si="0"/>
        <v>52166.6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37500</v>
      </c>
      <c r="E37" s="189">
        <v>35000</v>
      </c>
      <c r="F37" s="189">
        <v>67500</v>
      </c>
      <c r="G37" s="202">
        <v>35000</v>
      </c>
      <c r="H37" s="202">
        <v>41666</v>
      </c>
      <c r="I37" s="143">
        <f t="shared" si="0"/>
        <v>43333.2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222</v>
      </c>
      <c r="D39" s="206">
        <v>1344750</v>
      </c>
      <c r="E39" s="168">
        <v>1200000</v>
      </c>
      <c r="F39" s="168">
        <v>1434400</v>
      </c>
      <c r="G39" s="207">
        <v>1255100</v>
      </c>
      <c r="H39" s="208">
        <v>1300000</v>
      </c>
      <c r="I39" s="143">
        <f t="shared" si="0"/>
        <v>1306850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1075800</v>
      </c>
      <c r="E40" s="174">
        <v>1000000</v>
      </c>
      <c r="F40" s="174">
        <v>1075800</v>
      </c>
      <c r="G40" s="207">
        <v>986150</v>
      </c>
      <c r="H40" s="207">
        <v>1000000</v>
      </c>
      <c r="I40" s="143">
        <f t="shared" si="0"/>
        <v>1027550</v>
      </c>
      <c r="K40" s="205"/>
      <c r="L40" s="201"/>
    </row>
    <row r="41" spans="1:12">
      <c r="D41" s="90">
        <f>SUM(D16:D40)</f>
        <v>3575550</v>
      </c>
      <c r="E41" s="90">
        <f t="shared" ref="E41:H41" si="1">SUM(E16:E40)</f>
        <v>3380000</v>
      </c>
      <c r="F41" s="90">
        <f t="shared" si="1"/>
        <v>4270200</v>
      </c>
      <c r="G41" s="90">
        <f t="shared" si="1"/>
        <v>3583750</v>
      </c>
      <c r="H41" s="90">
        <f t="shared" si="1"/>
        <v>3609995</v>
      </c>
      <c r="I41" s="90"/>
    </row>
    <row r="44" spans="1:12" ht="14.25" customHeight="1"/>
    <row r="48" spans="1:12" ht="15" customHeight="1"/>
    <row r="49" spans="11:12" s="125" customFormat="1" ht="15" customHeight="1">
      <c r="K49" s="212"/>
      <c r="L49" s="212"/>
    </row>
    <row r="50" spans="11:12" s="125" customFormat="1" ht="15" customHeight="1">
      <c r="K50" s="212"/>
      <c r="L50" s="212"/>
    </row>
    <row r="51" spans="11:12" s="125" customFormat="1" ht="15" customHeight="1">
      <c r="K51" s="212"/>
      <c r="L51" s="212"/>
    </row>
    <row r="52" spans="11:12" s="125" customFormat="1" ht="15" customHeight="1">
      <c r="K52" s="212"/>
      <c r="L52" s="212"/>
    </row>
    <row r="53" spans="11:12" s="125" customFormat="1" ht="15" customHeight="1">
      <c r="K53" s="212"/>
      <c r="L53" s="212"/>
    </row>
    <row r="54" spans="11:12" s="125" customFormat="1" ht="15" customHeight="1">
      <c r="K54" s="212"/>
      <c r="L54" s="212"/>
    </row>
    <row r="55" spans="11:12" s="125" customFormat="1" ht="15" customHeight="1">
      <c r="K55" s="212"/>
      <c r="L55" s="212"/>
    </row>
    <row r="56" spans="11:12" s="125" customFormat="1" ht="15" customHeight="1">
      <c r="K56" s="212"/>
      <c r="L56" s="212"/>
    </row>
    <row r="57" spans="11:12" s="125" customFormat="1" ht="15" customHeight="1">
      <c r="K57" s="212"/>
      <c r="L57" s="212"/>
    </row>
    <row r="58" spans="11:12" s="125" customFormat="1" ht="15" customHeight="1">
      <c r="K58" s="212"/>
      <c r="L58" s="212"/>
    </row>
    <row r="59" spans="11:12" s="125" customFormat="1" ht="15" customHeight="1">
      <c r="K59" s="212"/>
      <c r="L59" s="212"/>
    </row>
    <row r="60" spans="11:12" s="125" customFormat="1" ht="15" customHeight="1">
      <c r="K60" s="212"/>
      <c r="L60" s="212"/>
    </row>
    <row r="61" spans="11:12" s="125" customFormat="1" ht="15" customHeight="1">
      <c r="K61" s="212"/>
      <c r="L61" s="212"/>
    </row>
    <row r="62" spans="11:12" s="125" customFormat="1" ht="15" customHeight="1">
      <c r="K62" s="212"/>
      <c r="L62" s="212"/>
    </row>
    <row r="63" spans="11:12" s="125" customFormat="1" ht="15" customHeight="1">
      <c r="K63" s="212"/>
      <c r="L63" s="212"/>
    </row>
    <row r="64" spans="11:12" s="125" customFormat="1" ht="15" customHeight="1">
      <c r="K64" s="212"/>
      <c r="L64" s="212"/>
    </row>
    <row r="65" spans="11:12" s="125" customFormat="1" ht="15" customHeight="1">
      <c r="K65" s="212"/>
      <c r="L65" s="212"/>
    </row>
    <row r="66" spans="11:12" s="125" customFormat="1" ht="15" customHeight="1">
      <c r="K66" s="212"/>
      <c r="L66" s="212"/>
    </row>
    <row r="67" spans="11:12" s="125" customFormat="1" ht="15" customHeight="1">
      <c r="K67" s="212"/>
      <c r="L67" s="212"/>
    </row>
    <row r="68" spans="11:12" s="125" customFormat="1" ht="15" customHeight="1">
      <c r="K68" s="212"/>
      <c r="L68" s="212"/>
    </row>
    <row r="69" spans="11:12" s="125" customFormat="1" ht="15" customHeight="1">
      <c r="K69" s="212"/>
      <c r="L69" s="212"/>
    </row>
    <row r="70" spans="11:12" s="125" customFormat="1" ht="15" customHeight="1">
      <c r="K70" s="212"/>
      <c r="L70" s="212"/>
    </row>
    <row r="71" spans="11:12" s="125" customFormat="1" ht="15" customHeight="1">
      <c r="K71" s="212"/>
      <c r="L71" s="212"/>
    </row>
    <row r="72" spans="11:12" s="125" customFormat="1" ht="15" customHeight="1">
      <c r="K72" s="212"/>
      <c r="L72" s="212"/>
    </row>
    <row r="73" spans="11:12" s="125" customFormat="1" ht="15" customHeight="1">
      <c r="K73" s="212"/>
      <c r="L73" s="212"/>
    </row>
    <row r="74" spans="11:12" s="125" customFormat="1" ht="15" customHeight="1">
      <c r="K74" s="212"/>
      <c r="L74" s="212"/>
    </row>
    <row r="75" spans="11:12" s="125" customFormat="1" ht="15" customHeight="1">
      <c r="K75" s="212"/>
      <c r="L75" s="212"/>
    </row>
    <row r="76" spans="11:12" s="125" customFormat="1" ht="15" customHeight="1">
      <c r="K76" s="212"/>
      <c r="L76" s="212"/>
    </row>
    <row r="77" spans="11:12" s="125" customFormat="1" ht="15" customHeight="1">
      <c r="K77" s="212"/>
      <c r="L77" s="212"/>
    </row>
    <row r="78" spans="11:12" s="125" customFormat="1" ht="15" customHeight="1">
      <c r="K78" s="212"/>
      <c r="L78" s="212"/>
    </row>
    <row r="79" spans="11:12" s="125" customFormat="1" ht="15" customHeight="1">
      <c r="K79" s="212"/>
      <c r="L79" s="212"/>
    </row>
    <row r="80" spans="11:12" s="125" customFormat="1" ht="15" customHeight="1">
      <c r="K80" s="212"/>
      <c r="L80" s="212"/>
    </row>
    <row r="81" spans="11:12" s="125" customFormat="1" ht="15" customHeight="1">
      <c r="K81" s="212"/>
      <c r="L81" s="212"/>
    </row>
    <row r="82" spans="11:12" s="125" customFormat="1" ht="15" customHeight="1">
      <c r="K82" s="212"/>
      <c r="L82" s="212"/>
    </row>
    <row r="83" spans="11:12" s="125" customFormat="1" ht="15" customHeight="1">
      <c r="K83" s="212"/>
      <c r="L83" s="212"/>
    </row>
    <row r="84" spans="11:12" s="125" customFormat="1" ht="15" customHeight="1">
      <c r="K84" s="212"/>
      <c r="L84" s="212"/>
    </row>
    <row r="85" spans="11:12" s="125" customFormat="1" ht="15" customHeight="1">
      <c r="K85" s="212"/>
      <c r="L85" s="212"/>
    </row>
    <row r="86" spans="11:12" s="125" customFormat="1" ht="15" customHeight="1">
      <c r="K86" s="212"/>
      <c r="L86" s="212"/>
    </row>
    <row r="87" spans="11:12" s="125" customFormat="1" ht="15" customHeight="1">
      <c r="K87" s="212"/>
      <c r="L87" s="212"/>
    </row>
    <row r="88" spans="11:12" s="125" customFormat="1" ht="15" customHeight="1">
      <c r="K88" s="212"/>
      <c r="L88" s="212"/>
    </row>
    <row r="89" spans="11:12" s="125" customFormat="1" ht="15" customHeight="1">
      <c r="K89" s="212"/>
      <c r="L89" s="212"/>
    </row>
    <row r="90" spans="11:12" s="125" customFormat="1" ht="15" customHeight="1">
      <c r="K90" s="212"/>
      <c r="L90" s="212"/>
    </row>
    <row r="91" spans="11:12" s="125" customFormat="1" ht="15" customHeight="1">
      <c r="K91" s="212"/>
      <c r="L91" s="212"/>
    </row>
    <row r="92" spans="11:12" s="125" customFormat="1">
      <c r="K92" s="212"/>
      <c r="L92" s="21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15-01-2024</vt:lpstr>
      <vt:lpstr>By Order</vt:lpstr>
      <vt:lpstr>All Stores</vt:lpstr>
      <vt:lpstr>'15-01-2024'!Print_Titles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2024-01-18T11:20:41Z</cp:lastPrinted>
  <dcterms:created xsi:type="dcterms:W3CDTF">2010-10-20T06:23:14Z</dcterms:created>
  <dcterms:modified xsi:type="dcterms:W3CDTF">2024-01-18T11:20:46Z</dcterms:modified>
</cp:coreProperties>
</file>