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02-01-2024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'02-01-2024'!$12:$14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4" i="11" l="1"/>
  <c r="G84" i="11"/>
  <c r="I87" i="11"/>
  <c r="G87" i="11"/>
  <c r="I88" i="11"/>
  <c r="G88" i="11"/>
  <c r="I89" i="11"/>
  <c r="G89" i="11"/>
  <c r="I85" i="11"/>
  <c r="G85" i="11"/>
  <c r="I83" i="11"/>
  <c r="G83" i="11"/>
  <c r="I86" i="11"/>
  <c r="G86" i="11"/>
  <c r="I78" i="11"/>
  <c r="G78" i="11"/>
  <c r="I80" i="11"/>
  <c r="G80" i="11"/>
  <c r="I77" i="11"/>
  <c r="G77" i="11"/>
  <c r="I76" i="11"/>
  <c r="G76" i="11"/>
  <c r="I79" i="11"/>
  <c r="G79" i="11"/>
  <c r="I68" i="11"/>
  <c r="G68" i="11"/>
  <c r="I70" i="11"/>
  <c r="G70" i="11"/>
  <c r="I72" i="11"/>
  <c r="G72" i="11"/>
  <c r="I73" i="11"/>
  <c r="G73" i="11"/>
  <c r="I71" i="11"/>
  <c r="G71" i="11"/>
  <c r="I69" i="11"/>
  <c r="G69" i="11"/>
  <c r="I64" i="11"/>
  <c r="G64" i="11"/>
  <c r="I58" i="11"/>
  <c r="G58" i="11"/>
  <c r="I57" i="11"/>
  <c r="G57" i="11"/>
  <c r="I59" i="11"/>
  <c r="G59" i="11"/>
  <c r="I63" i="11"/>
  <c r="G63" i="11"/>
  <c r="I65" i="11"/>
  <c r="G65" i="11"/>
  <c r="I62" i="11"/>
  <c r="G62" i="11"/>
  <c r="I61" i="11"/>
  <c r="G61" i="11"/>
  <c r="I60" i="11"/>
  <c r="G60" i="11"/>
  <c r="I52" i="11"/>
  <c r="G52" i="11"/>
  <c r="I51" i="11"/>
  <c r="G51" i="11"/>
  <c r="I49" i="11"/>
  <c r="G49" i="11"/>
  <c r="I53" i="11"/>
  <c r="G53" i="11"/>
  <c r="I54" i="11"/>
  <c r="G54" i="11"/>
  <c r="I50" i="11"/>
  <c r="G50" i="11"/>
  <c r="I44" i="11"/>
  <c r="G44" i="11"/>
  <c r="I41" i="11"/>
  <c r="G41" i="11"/>
  <c r="I42" i="11"/>
  <c r="G42" i="11"/>
  <c r="I46" i="11"/>
  <c r="G46" i="11"/>
  <c r="I45" i="11"/>
  <c r="G45" i="11"/>
  <c r="I43" i="11"/>
  <c r="G43" i="11"/>
  <c r="I35" i="11"/>
  <c r="G35" i="11"/>
  <c r="I38" i="11"/>
  <c r="G38" i="11"/>
  <c r="I36" i="11"/>
  <c r="G36" i="11"/>
  <c r="I34" i="11"/>
  <c r="G34" i="11"/>
  <c r="I37" i="11"/>
  <c r="G37" i="11"/>
  <c r="I26" i="11"/>
  <c r="G26" i="11"/>
  <c r="I23" i="11"/>
  <c r="G23" i="11"/>
  <c r="I28" i="11"/>
  <c r="G28" i="11"/>
  <c r="I22" i="11"/>
  <c r="G22" i="11"/>
  <c r="I21" i="11"/>
  <c r="G21" i="11"/>
  <c r="I17" i="11"/>
  <c r="G17" i="11"/>
  <c r="I19" i="11"/>
  <c r="G19" i="11"/>
  <c r="I27" i="11"/>
  <c r="G27" i="11"/>
  <c r="I25" i="11"/>
  <c r="G25" i="11"/>
  <c r="I24" i="11"/>
  <c r="G24" i="11"/>
  <c r="I16" i="11"/>
  <c r="G16" i="11"/>
  <c r="I31" i="11"/>
  <c r="G31" i="11"/>
  <c r="I20" i="11"/>
  <c r="G20" i="11"/>
  <c r="I30" i="11"/>
  <c r="G30" i="11"/>
  <c r="I18" i="11"/>
  <c r="G18" i="11"/>
  <c r="I29" i="11"/>
  <c r="G29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<sst xmlns="http://schemas.openxmlformats.org/spreadsheetml/2006/main" count="851" uniqueCount="229">
  <si>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</si>
  <si>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</si>
  <si>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</si>
  <si>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</si>
  <si>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</si>
  <si>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</si>
  <si>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</si>
  <si>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</si>
  <si>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</si>
  <si>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</si>
  <si>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</si>
  <si>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</si>
  <si>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</si>
  <si>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</si>
  <si>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</si>
  <si>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</si>
  <si>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</si>
  <si>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</si>
  <si>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</si>
  <si>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</si>
  <si>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</si>
  <si>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</si>
  <si>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</si>
  <si>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</si>
  <si>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</si>
  <si>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</si>
  <si>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</si>
  <si>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</si>
  <si>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</si>
  <si>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</si>
  <si>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</si>
  <si>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</si>
  <si>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</si>
  <si>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</si>
  <si>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</si>
  <si>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</si>
  <si>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</si>
  <si>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</si>
  <si>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</si>
  <si>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</si>
  <si>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</si>
  <si>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</si>
  <si>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</si>
  <si>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</si>
  <si>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</si>
  <si>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</si>
  <si>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</si>
  <si>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</si>
  <si>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</si>
  <si>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</si>
  <si>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</si>
  <si>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</si>
  <si>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</si>
  <si>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</si>
  <si>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</si>
  <si>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</si>
  <si>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</si>
  <si>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</si>
  <si>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</si>
  <si>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</si>
  <si>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</si>
  <si>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</si>
  <si>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</si>
  <si>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</si>
  <si>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</si>
  <si>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</si>
  <si>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</si>
  <si>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</si>
  <si>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</si>
  <si>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</si>
  <si>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</si>
  <si>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</si>
  <si>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</si>
  <si>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</si>
  <si>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</si>
  <si>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</si>
  <si>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</si>
  <si>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</si>
  <si>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</si>
  <si>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</si>
  <si>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</si>
  <si>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</si>
  <si>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</si>
  <si>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</si>
  <si>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</si>
  <si>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</si>
  <si>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</si>
  <si>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</si>
  <si>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</si>
  <si>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</si>
  <si>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</si>
  <si>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</si>
  <si>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</si>
  <si>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</si>
  <si>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</si>
  <si>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</si>
  <si>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</si>
  <si>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</si>
  <si>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</si>
  <si>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</si>
  <si>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</si>
  <si>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</si>
  <si>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</si>
  <si>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</si>
  <si>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</si>
  <si>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</si>
  <si>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</si>
  <si>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</si>
  <si>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</si>
  <si>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</si>
  <si>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</si>
  <si>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</si>
  <si>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</si>
  <si>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</si>
  <si>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</si>
  <si>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</si>
  <si>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</si>
  <si>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</si>
  <si>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</si>
  <si>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</si>
  <si>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</si>
  <si>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</si>
  <si>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</si>
  <si>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</si>
  <si>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</si>
  <si>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</si>
  <si>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</si>
  <si>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</si>
  <si>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</si>
  <si>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</si>
  <si>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</si>
  <si>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</si>
  <si>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</si>
  <si>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</si>
  <si>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</si>
  <si>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</si>
  <si>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</si>
  <si>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</si>
  <si>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</si>
  <si>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</si>
  <si>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</si>
  <si>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</si>
  <si>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</si>
  <si>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</si>
  <si>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</si>
  <si>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</si>
  <si>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</si>
  <si>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</si>
  <si>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</si>
  <si>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</si>
  <si>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</si>
  <si>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</si>
  <si>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</si>
  <si>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</si>
  <si>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</si>
  <si>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</si>
  <si>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</si>
  <si>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</si>
  <si>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</si>
  <si>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</si>
  <si>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</si>
  <si>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</si>
  <si>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</si>
  <si>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</si>
  <si>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</si>
  <si>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</si>
  <si>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</si>
  <si>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</si>
  <si>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</si>
  <si>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</si>
  <si>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</si>
  <si>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</si>
  <si>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</si>
  <si>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</si>
  <si>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</si>
  <si>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</si>
  <si>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</si>
  <si>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</si>
  <si>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</si>
  <si>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</si>
  <si>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</si>
  <si>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</si>
  <si>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</si>
  <si>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</si>
  <si>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</si>
  <si>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</si>
  <si>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</si>
  <si>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</si>
  <si>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</si>
  <si>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</si>
  <si>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</si>
  <si>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</si>
  <si>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</si>
  <si>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</si>
  <si>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</si>
  <si>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</si>
  <si>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</si>
  <si>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</si>
  <si>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</si>
  <si>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</si>
  <si>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</si>
  <si>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</si>
  <si>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</si>
  <si>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</si>
  <si>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</si>
  <si>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</si>
  <si>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</si>
  <si>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</si>
  <si>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</si>
  <si>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</si>
  <si>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</si>
  <si>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</si>
  <si>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</si>
  <si>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</si>
  <si>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</si>
  <si>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</si>
  <si>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</si>
  <si>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</si>
  <si>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معدل أسعار  السوبرماركات في 26-12-2023(ل.ل.)</t>
  </si>
  <si>
    <t>معدل أسعار المحلات والملاحم في 26-12-2023 (ل.ل.)</t>
  </si>
  <si>
    <t>المعدل العام للأسعار في 26-12-2023  (ل.ل.)</t>
  </si>
  <si>
    <t xml:space="preserve"> التاريخ 2 كانون الثاني 2024</t>
  </si>
  <si>
    <t>معدل أسعار المحلات والملاحم في 02-01-2024 (ل.ل.)</t>
  </si>
  <si>
    <t>معدل أسعار  السوبرماركات في 02-01-2024(ل.ل.)</t>
  </si>
  <si>
    <t>معدل الأسعار في كانون الثاني 2023 (ل.ل.)</t>
  </si>
  <si>
    <t>المعدل العام للأسعار في 02-01-2024 (ل.ل.)</t>
  </si>
  <si>
    <t>المعدل العام للأسعار في 02-01-2024  (ل.ل.)</t>
  </si>
  <si>
    <t xml:space="preserve"> التاريخ02كانون الثاني 2023 </t>
  </si>
  <si>
    <t>1$=89700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</si>
</sst>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165" fontId="14" fillId="2" borderId="17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1" t="s">
        <v>202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221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02" t="s">
        <v>3</v>
      </c>
      <c r="B12" s="208"/>
      <c r="C12" s="206" t="s">
        <v>0</v>
      </c>
      <c r="D12" s="204" t="s">
        <v>23</v>
      </c>
      <c r="E12" s="204" t="s">
        <v>224</v>
      </c>
      <c r="F12" s="204" t="s">
        <v>223</v>
      </c>
      <c r="G12" s="204" t="s">
        <v>197</v>
      </c>
      <c r="H12" s="204" t="s">
        <v>218</v>
      </c>
      <c r="I12" s="204" t="s">
        <v>187</v>
      </c>
    </row>
    <row r="13" spans="1:9" ht="38.25" customHeight="1" thickBot="1">
      <c r="A13" s="203"/>
      <c r="B13" s="209"/>
      <c r="C13" s="207"/>
      <c r="D13" s="205"/>
      <c r="E13" s="205"/>
      <c r="F13" s="205"/>
      <c r="G13" s="205"/>
      <c r="H13" s="205"/>
      <c r="I13" s="20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8">
        <v>28869.855</v>
      </c>
      <c r="F15" s="177">
        <v>88348.800000000003</v>
      </c>
      <c r="G15" s="45">
        <f t="shared" ref="G15:G30" si="0">(F15-E15)/E15</f>
        <v>2.0602439811353404</v>
      </c>
      <c r="H15" s="177">
        <v>75548.800000000003</v>
      </c>
      <c r="I15" s="45">
        <f t="shared" ref="I15:I30" si="1">(F15-H15)/H15</f>
        <v>0.16942691346520394</v>
      </c>
    </row>
    <row r="16" spans="1:9" ht="16.5">
      <c r="A16" s="37"/>
      <c r="B16" s="92" t="s">
        <v>5</v>
      </c>
      <c r="C16" s="151" t="s">
        <v>85</v>
      </c>
      <c r="D16" s="147" t="s">
        <v>161</v>
      </c>
      <c r="E16" s="171">
        <v>38156.695</v>
      </c>
      <c r="F16" s="171">
        <v>152166.44444444444</v>
      </c>
      <c r="G16" s="48">
        <f>(F16-E16)/E16</f>
        <v>2.9879356543968085</v>
      </c>
      <c r="H16" s="171">
        <v>160499.77777777778</v>
      </c>
      <c r="I16" s="44">
        <f t="shared" si="1"/>
        <v>-5.1921151846523905E-2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1">
        <v>33108.215555555551</v>
      </c>
      <c r="F17" s="171">
        <v>87348.800000000003</v>
      </c>
      <c r="G17" s="48">
        <f t="shared" si="0"/>
        <v>1.638281723562806</v>
      </c>
      <c r="H17" s="171">
        <v>94849.8</v>
      </c>
      <c r="I17" s="44">
        <f t="shared" si="1"/>
        <v>-7.9082929009866118E-2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1">
        <v>10691.548888888889</v>
      </c>
      <c r="F18" s="171">
        <v>53248.800000000003</v>
      </c>
      <c r="G18" s="48">
        <f t="shared" si="0"/>
        <v>3.9804570463441848</v>
      </c>
      <c r="H18" s="171">
        <v>54348.800000000003</v>
      </c>
      <c r="I18" s="44">
        <f t="shared" si="1"/>
        <v>-2.0239637305699481E-2</v>
      </c>
    </row>
    <row r="19" spans="1:9" ht="16.5">
      <c r="A19" s="37"/>
      <c r="B19" s="92" t="s">
        <v>8</v>
      </c>
      <c r="C19" s="151" t="s">
        <v>89</v>
      </c>
      <c r="D19" s="147" t="s">
        <v>161</v>
      </c>
      <c r="E19" s="171">
        <v>70233.833333333328</v>
      </c>
      <c r="F19" s="171">
        <v>197784</v>
      </c>
      <c r="G19" s="48">
        <f t="shared" si="0"/>
        <v>1.8160786705362801</v>
      </c>
      <c r="H19" s="171">
        <v>164937.25</v>
      </c>
      <c r="I19" s="44">
        <f t="shared" si="1"/>
        <v>0.19914694830912968</v>
      </c>
    </row>
    <row r="20" spans="1:9" ht="16.5">
      <c r="A20" s="37"/>
      <c r="B20" s="92" t="s">
        <v>9</v>
      </c>
      <c r="C20" s="151" t="s">
        <v>88</v>
      </c>
      <c r="D20" s="11" t="s">
        <v>161</v>
      </c>
      <c r="E20" s="171">
        <v>34615.440000000002</v>
      </c>
      <c r="F20" s="171">
        <v>121148.8</v>
      </c>
      <c r="G20" s="48">
        <f t="shared" si="0"/>
        <v>2.4998486224644263</v>
      </c>
      <c r="H20" s="171">
        <v>141249.79999999999</v>
      </c>
      <c r="I20" s="44">
        <f t="shared" si="1"/>
        <v>-0.14230816610005811</v>
      </c>
    </row>
    <row r="21" spans="1:9" ht="16.5">
      <c r="A21" s="37"/>
      <c r="B21" s="92" t="s">
        <v>10</v>
      </c>
      <c r="C21" s="15" t="s">
        <v>90</v>
      </c>
      <c r="D21" s="147" t="s">
        <v>161</v>
      </c>
      <c r="E21" s="171">
        <v>22857.966666666667</v>
      </c>
      <c r="F21" s="171">
        <v>69049.8</v>
      </c>
      <c r="G21" s="48">
        <f t="shared" si="0"/>
        <v>2.0208198746170192</v>
      </c>
      <c r="H21" s="171">
        <v>67849.8</v>
      </c>
      <c r="I21" s="44">
        <f t="shared" si="1"/>
        <v>1.7686124351140312E-2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1">
        <v>6254.8255555555552</v>
      </c>
      <c r="F22" s="171">
        <v>27499.777777777777</v>
      </c>
      <c r="G22" s="48">
        <f t="shared" si="0"/>
        <v>3.3965699016741389</v>
      </c>
      <c r="H22" s="171">
        <v>26833.111111111109</v>
      </c>
      <c r="I22" s="44">
        <f t="shared" si="1"/>
        <v>2.484492625197729E-2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1">
        <v>8427.3349999999991</v>
      </c>
      <c r="F23" s="171">
        <v>42944.222222222219</v>
      </c>
      <c r="G23" s="48">
        <f t="shared" si="0"/>
        <v>4.0958247443850544</v>
      </c>
      <c r="H23" s="171">
        <v>43388.666666666664</v>
      </c>
      <c r="I23" s="44">
        <f t="shared" si="1"/>
        <v>-1.024333031155091E-2</v>
      </c>
    </row>
    <row r="24" spans="1:9" ht="16.5">
      <c r="A24" s="37"/>
      <c r="B24" s="92" t="s">
        <v>13</v>
      </c>
      <c r="C24" s="15" t="s">
        <v>93</v>
      </c>
      <c r="D24" s="149" t="s">
        <v>81</v>
      </c>
      <c r="E24" s="171">
        <v>8001.75</v>
      </c>
      <c r="F24" s="171">
        <v>42388.666666666664</v>
      </c>
      <c r="G24" s="48">
        <f t="shared" si="0"/>
        <v>4.2974245217192069</v>
      </c>
      <c r="H24" s="171">
        <v>44166.444444444445</v>
      </c>
      <c r="I24" s="44">
        <f t="shared" si="1"/>
        <v>-4.0251774851697439E-2</v>
      </c>
    </row>
    <row r="25" spans="1:9" ht="16.5">
      <c r="A25" s="37"/>
      <c r="B25" s="92" t="s">
        <v>14</v>
      </c>
      <c r="C25" s="15" t="s">
        <v>94</v>
      </c>
      <c r="D25" s="149" t="s">
        <v>81</v>
      </c>
      <c r="E25" s="171">
        <v>7442.8166666666666</v>
      </c>
      <c r="F25" s="171">
        <v>39349.800000000003</v>
      </c>
      <c r="G25" s="48">
        <f>(F25-E25)/E25</f>
        <v>4.286950056990074</v>
      </c>
      <c r="H25" s="171">
        <v>40749.800000000003</v>
      </c>
      <c r="I25" s="44">
        <f t="shared" si="1"/>
        <v>-3.4355996839248289E-2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1">
        <v>18262.91611111111</v>
      </c>
      <c r="F26" s="171">
        <v>97937.25</v>
      </c>
      <c r="G26" s="48">
        <f>(F26-E26)/E26</f>
        <v>4.3626293525169961</v>
      </c>
      <c r="H26" s="171">
        <v>92610.888888888891</v>
      </c>
      <c r="I26" s="44">
        <f t="shared" si="1"/>
        <v>5.7513335364931868E-2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1">
        <v>7588.07</v>
      </c>
      <c r="F27" s="171">
        <v>42944.222222222219</v>
      </c>
      <c r="G27" s="48">
        <f t="shared" si="0"/>
        <v>4.6594393860655243</v>
      </c>
      <c r="H27" s="171">
        <v>42277.555555555555</v>
      </c>
      <c r="I27" s="44">
        <f t="shared" si="1"/>
        <v>1.5768808246035403E-2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1">
        <v>23628.633333333331</v>
      </c>
      <c r="F28" s="171">
        <v>75649.8</v>
      </c>
      <c r="G28" s="48">
        <f t="shared" si="0"/>
        <v>2.2016155540100364</v>
      </c>
      <c r="H28" s="171">
        <v>73148.800000000003</v>
      </c>
      <c r="I28" s="44">
        <f t="shared" si="1"/>
        <v>3.4190581390262043E-2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1">
        <v>28658.22714285714</v>
      </c>
      <c r="F29" s="171">
        <v>117121.42857142857</v>
      </c>
      <c r="G29" s="48">
        <f t="shared" si="0"/>
        <v>3.0868344014301754</v>
      </c>
      <c r="H29" s="171">
        <v>120692.85714285714</v>
      </c>
      <c r="I29" s="44">
        <f t="shared" si="1"/>
        <v>-2.9591051665976278E-2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4">
        <v>19799.875555555554</v>
      </c>
      <c r="F30" s="174">
        <v>58848.800000000003</v>
      </c>
      <c r="G30" s="51">
        <f t="shared" si="0"/>
        <v>1.972180296531606</v>
      </c>
      <c r="H30" s="174">
        <v>58449.8</v>
      </c>
      <c r="I30" s="56">
        <f t="shared" si="1"/>
        <v>6.8263706633726719E-3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2"/>
      <c r="F31" s="191"/>
      <c r="G31" s="52"/>
      <c r="H31" s="191"/>
      <c r="I31" s="53"/>
    </row>
    <row r="32" spans="1:9" ht="16.5">
      <c r="A32" s="33"/>
      <c r="B32" s="39" t="s">
        <v>26</v>
      </c>
      <c r="C32" s="153" t="s">
        <v>100</v>
      </c>
      <c r="D32" s="20" t="s">
        <v>161</v>
      </c>
      <c r="E32" s="177">
        <v>30625.32</v>
      </c>
      <c r="F32" s="177">
        <v>153449.79999999999</v>
      </c>
      <c r="G32" s="45">
        <f>(F32-E32)/E32</f>
        <v>4.0105533591159208</v>
      </c>
      <c r="H32" s="177">
        <v>147449.79999999999</v>
      </c>
      <c r="I32" s="44">
        <f>(F32-H32)/H32</f>
        <v>4.069181511266886E-2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29810.695</v>
      </c>
      <c r="F33" s="171">
        <v>153449.79999999999</v>
      </c>
      <c r="G33" s="48">
        <f>(F33-E33)/E33</f>
        <v>4.1474747569622235</v>
      </c>
      <c r="H33" s="171">
        <v>153949.79999999999</v>
      </c>
      <c r="I33" s="44">
        <f>(F33-H33)/H33</f>
        <v>-3.2478119490898984E-3</v>
      </c>
    </row>
    <row r="34" spans="1:9" ht="16.5">
      <c r="A34" s="37"/>
      <c r="B34" s="166" t="s">
        <v>28</v>
      </c>
      <c r="C34" s="151" t="s">
        <v>102</v>
      </c>
      <c r="D34" s="147" t="s">
        <v>161</v>
      </c>
      <c r="E34" s="171">
        <v>26820.157142857141</v>
      </c>
      <c r="F34" s="171">
        <v>50061.25</v>
      </c>
      <c r="G34" s="48">
        <f>(F34-E34)/E34</f>
        <v>0.86655319479858184</v>
      </c>
      <c r="H34" s="171">
        <v>48812.5</v>
      </c>
      <c r="I34" s="44">
        <f>(F34-H34)/H34</f>
        <v>2.5582586427656852E-2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21089.527619047618</v>
      </c>
      <c r="F35" s="171">
        <v>85070</v>
      </c>
      <c r="G35" s="48">
        <f>(F35-E35)/E35</f>
        <v>3.0337555936135132</v>
      </c>
      <c r="H35" s="171">
        <v>77212.857142857145</v>
      </c>
      <c r="I35" s="44">
        <f>(F35-H35)/H35</f>
        <v>0.10175951451460709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18502.986666666664</v>
      </c>
      <c r="F36" s="171">
        <v>55498.5</v>
      </c>
      <c r="G36" s="51">
        <f>(F36-E36)/E36</f>
        <v>1.9994346858597247</v>
      </c>
      <c r="H36" s="171">
        <v>56123.5</v>
      </c>
      <c r="I36" s="56">
        <f>(F36-H36)/H36</f>
        <v>-1.1136155086550198E-2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91"/>
      <c r="G37" s="52"/>
      <c r="H37" s="191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1">
        <v>639833.58000000007</v>
      </c>
      <c r="F38" s="171">
        <v>1447629.857142857</v>
      </c>
      <c r="G38" s="45">
        <f t="shared" ref="G38:G43" si="2">(F38-E38)/E38</f>
        <v>1.262509975082672</v>
      </c>
      <c r="H38" s="171">
        <v>1481315.142857143</v>
      </c>
      <c r="I38" s="44">
        <f t="shared" ref="I38:I43" si="3">(F38-H38)/H38</f>
        <v>-2.2740121085452578E-2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1">
        <v>442126.89238095237</v>
      </c>
      <c r="F39" s="171">
        <v>983411</v>
      </c>
      <c r="G39" s="48">
        <f t="shared" si="2"/>
        <v>1.2242732051518319</v>
      </c>
      <c r="H39" s="171">
        <v>950853.71428571432</v>
      </c>
      <c r="I39" s="44">
        <f t="shared" si="3"/>
        <v>3.424005735597601E-2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9">
        <v>292323.62666666665</v>
      </c>
      <c r="F40" s="171">
        <v>674364.6</v>
      </c>
      <c r="G40" s="48">
        <f t="shared" si="2"/>
        <v>1.306911034491818</v>
      </c>
      <c r="H40" s="171">
        <v>636682</v>
      </c>
      <c r="I40" s="44">
        <f t="shared" si="3"/>
        <v>5.9185904423244222E-2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2">
        <v>130960.02142857143</v>
      </c>
      <c r="F41" s="171">
        <v>321574.5</v>
      </c>
      <c r="G41" s="48">
        <f t="shared" si="2"/>
        <v>1.4555165499525673</v>
      </c>
      <c r="H41" s="171">
        <v>327898.28571428574</v>
      </c>
      <c r="I41" s="44">
        <f t="shared" si="3"/>
        <v>-1.9285815113397609E-2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2">
        <v>124532.66666666666</v>
      </c>
      <c r="F42" s="171">
        <v>224250</v>
      </c>
      <c r="G42" s="48">
        <f t="shared" si="2"/>
        <v>0.80073233796754817</v>
      </c>
      <c r="H42" s="171">
        <v>234976.66666666666</v>
      </c>
      <c r="I42" s="44">
        <f t="shared" si="3"/>
        <v>-4.5649922687358992E-2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5">
        <v>294339.1021428571</v>
      </c>
      <c r="F43" s="171">
        <v>809094</v>
      </c>
      <c r="G43" s="51">
        <f t="shared" si="2"/>
        <v>1.7488498609583558</v>
      </c>
      <c r="H43" s="171">
        <v>812241</v>
      </c>
      <c r="I43" s="59">
        <f t="shared" si="3"/>
        <v>-3.8744658297229515E-3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2"/>
      <c r="F44" s="191"/>
      <c r="G44" s="6"/>
      <c r="H44" s="191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9">
        <v>189124.88888888891</v>
      </c>
      <c r="F45" s="171">
        <v>434484.375</v>
      </c>
      <c r="G45" s="45">
        <f t="shared" ref="G45:G50" si="4">(F45-E45)/E45</f>
        <v>1.2973410720958047</v>
      </c>
      <c r="H45" s="171">
        <v>439321.55555555556</v>
      </c>
      <c r="I45" s="44">
        <f t="shared" ref="I45:I50" si="5">(F45-H45)/H45</f>
        <v>-1.1010569580266961E-2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2">
        <v>163532.91333333333</v>
      </c>
      <c r="F46" s="171">
        <v>321305.40000000002</v>
      </c>
      <c r="G46" s="48">
        <f t="shared" si="4"/>
        <v>0.96477512355616746</v>
      </c>
      <c r="H46" s="171">
        <v>321663.59999999998</v>
      </c>
      <c r="I46" s="84">
        <f t="shared" si="5"/>
        <v>-1.1135857461023052E-3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2">
        <v>478975.47857142857</v>
      </c>
      <c r="F47" s="171">
        <v>980549.14285714284</v>
      </c>
      <c r="G47" s="48">
        <f t="shared" si="4"/>
        <v>1.0471802560366683</v>
      </c>
      <c r="H47" s="171">
        <v>981642.28571428568</v>
      </c>
      <c r="I47" s="84">
        <f t="shared" si="5"/>
        <v>-1.1135857461024329E-3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2">
        <v>607482.61857142858</v>
      </c>
      <c r="F48" s="171">
        <v>1300826.19625</v>
      </c>
      <c r="G48" s="48">
        <f t="shared" si="4"/>
        <v>1.141338956016644</v>
      </c>
      <c r="H48" s="171">
        <v>1324325.5</v>
      </c>
      <c r="I48" s="84">
        <f t="shared" si="5"/>
        <v>-1.7744356466744743E-2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2">
        <v>65148.6</v>
      </c>
      <c r="F49" s="171">
        <v>140829</v>
      </c>
      <c r="G49" s="48">
        <f t="shared" si="4"/>
        <v>1.1616581169817923</v>
      </c>
      <c r="H49" s="171">
        <v>140986</v>
      </c>
      <c r="I49" s="44">
        <f t="shared" si="5"/>
        <v>-1.1135857461024498E-3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5">
        <v>871550</v>
      </c>
      <c r="F50" s="171">
        <v>1789066.5</v>
      </c>
      <c r="G50" s="56">
        <f t="shared" si="4"/>
        <v>1.0527410934541908</v>
      </c>
      <c r="H50" s="171">
        <v>1791061</v>
      </c>
      <c r="I50" s="59">
        <f t="shared" si="5"/>
        <v>-1.1135857461024498E-3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2"/>
      <c r="F51" s="191"/>
      <c r="G51" s="52"/>
      <c r="H51" s="191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9">
        <v>82182</v>
      </c>
      <c r="F52" s="168">
        <v>143520</v>
      </c>
      <c r="G52" s="170">
        <f t="shared" ref="G52:G60" si="6">(F52-E52)/E52</f>
        <v>0.74636781777031469</v>
      </c>
      <c r="H52" s="168">
        <v>143680</v>
      </c>
      <c r="I52" s="116">
        <f t="shared" ref="I52:I60" si="7">(F52-H52)/H52</f>
        <v>-1.1135857461024498E-3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2">
        <v>84006.333333333328</v>
      </c>
      <c r="F53" s="171">
        <v>190612.5</v>
      </c>
      <c r="G53" s="173">
        <f t="shared" si="6"/>
        <v>1.2690253512631986</v>
      </c>
      <c r="H53" s="171">
        <v>190825</v>
      </c>
      <c r="I53" s="84">
        <f t="shared" si="7"/>
        <v>-1.1135857461024498E-3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2">
        <v>72930.189999999988</v>
      </c>
      <c r="F54" s="171">
        <v>139035</v>
      </c>
      <c r="G54" s="173">
        <f t="shared" si="6"/>
        <v>0.90641214564229189</v>
      </c>
      <c r="H54" s="171">
        <v>139190</v>
      </c>
      <c r="I54" s="84">
        <f t="shared" si="7"/>
        <v>-1.1135857461024498E-3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2">
        <v>102971.5</v>
      </c>
      <c r="F55" s="171">
        <v>188908.2</v>
      </c>
      <c r="G55" s="173">
        <f t="shared" si="6"/>
        <v>0.83456781730867291</v>
      </c>
      <c r="H55" s="171">
        <v>189118.8</v>
      </c>
      <c r="I55" s="84">
        <f t="shared" si="7"/>
        <v>-1.1135857461023269E-3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2">
        <v>53597</v>
      </c>
      <c r="F56" s="171">
        <v>98670</v>
      </c>
      <c r="G56" s="178">
        <f t="shared" si="6"/>
        <v>0.84096124783103532</v>
      </c>
      <c r="H56" s="171">
        <v>98780</v>
      </c>
      <c r="I56" s="85">
        <f t="shared" si="7"/>
        <v>-1.1135857461024498E-3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5">
        <v>38779.666666666664</v>
      </c>
      <c r="F57" s="174">
        <v>100335.85714285714</v>
      </c>
      <c r="G57" s="176">
        <f t="shared" si="6"/>
        <v>1.5873316035772307</v>
      </c>
      <c r="H57" s="174">
        <v>100447.71428571429</v>
      </c>
      <c r="I57" s="117">
        <f t="shared" si="7"/>
        <v>-1.1135857461024704E-3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9">
        <v>114759.8</v>
      </c>
      <c r="F58" s="177">
        <v>169757.25</v>
      </c>
      <c r="G58" s="44">
        <f t="shared" si="6"/>
        <v>0.47923968149125384</v>
      </c>
      <c r="H58" s="177">
        <v>207303.3</v>
      </c>
      <c r="I58" s="44">
        <f t="shared" si="7"/>
        <v>-0.18111650899913312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2">
        <v>108530.57142857143</v>
      </c>
      <c r="F59" s="171">
        <v>160662.66666666666</v>
      </c>
      <c r="G59" s="48">
        <f t="shared" si="6"/>
        <v>0.48034479641900313</v>
      </c>
      <c r="H59" s="171">
        <v>190874.88888888888</v>
      </c>
      <c r="I59" s="44">
        <f t="shared" si="7"/>
        <v>-0.15828285427219924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5">
        <v>746800</v>
      </c>
      <c r="F60" s="171">
        <v>1029756</v>
      </c>
      <c r="G60" s="51">
        <f t="shared" si="6"/>
        <v>0.37889126941617568</v>
      </c>
      <c r="H60" s="171">
        <v>1030904</v>
      </c>
      <c r="I60" s="51">
        <f t="shared" si="7"/>
        <v>-1.1135857461024498E-3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2"/>
      <c r="F61" s="191"/>
      <c r="G61" s="52"/>
      <c r="H61" s="191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9">
        <v>229527.5</v>
      </c>
      <c r="F62" s="171">
        <v>388999</v>
      </c>
      <c r="G62" s="45">
        <f t="shared" ref="G62:G67" si="8">(F62-E62)/E62</f>
        <v>0.69478167104159627</v>
      </c>
      <c r="H62" s="171">
        <v>389432.66666666669</v>
      </c>
      <c r="I62" s="44">
        <f t="shared" ref="I62:I67" si="9">(F62-H62)/H62</f>
        <v>-1.1135857461024997E-3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2">
        <v>1148455</v>
      </c>
      <c r="F63" s="171">
        <v>2830633</v>
      </c>
      <c r="G63" s="48">
        <f t="shared" si="8"/>
        <v>1.4647313129378166</v>
      </c>
      <c r="H63" s="171">
        <v>2833788.6666666665</v>
      </c>
      <c r="I63" s="44">
        <f t="shared" si="9"/>
        <v>-1.1135857461023952E-3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2">
        <v>497506.85714285716</v>
      </c>
      <c r="F64" s="171">
        <v>956089.875</v>
      </c>
      <c r="G64" s="48">
        <f t="shared" si="8"/>
        <v>0.92176220543119569</v>
      </c>
      <c r="H64" s="171">
        <v>940505.33333333337</v>
      </c>
      <c r="I64" s="84">
        <f t="shared" si="9"/>
        <v>1.6570391590903573E-2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2">
        <v>271366</v>
      </c>
      <c r="F65" s="171">
        <v>602036.5</v>
      </c>
      <c r="G65" s="48">
        <f t="shared" si="8"/>
        <v>1.2185406425270668</v>
      </c>
      <c r="H65" s="171">
        <v>602707.66666666663</v>
      </c>
      <c r="I65" s="84">
        <f t="shared" si="9"/>
        <v>-1.1135857461023857E-3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2">
        <v>115631.60515873015</v>
      </c>
      <c r="F66" s="171">
        <v>300607.125</v>
      </c>
      <c r="G66" s="48">
        <f t="shared" si="8"/>
        <v>1.5996968959079114</v>
      </c>
      <c r="H66" s="171">
        <v>300942.25</v>
      </c>
      <c r="I66" s="84">
        <f t="shared" si="9"/>
        <v>-1.1135857461024498E-3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5">
        <v>116240.40666666666</v>
      </c>
      <c r="F67" s="171">
        <v>225018.85714285713</v>
      </c>
      <c r="G67" s="51">
        <f t="shared" si="8"/>
        <v>0.93580583202987022</v>
      </c>
      <c r="H67" s="171">
        <v>225269.71428571429</v>
      </c>
      <c r="I67" s="85">
        <f t="shared" si="9"/>
        <v>-1.1135857461025238E-3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2"/>
      <c r="F68" s="191"/>
      <c r="G68" s="60"/>
      <c r="H68" s="191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9">
        <v>124609.01428571429</v>
      </c>
      <c r="F69" s="177">
        <v>297206</v>
      </c>
      <c r="G69" s="45">
        <f>(F69-E69)/E69</f>
        <v>1.3851083463234886</v>
      </c>
      <c r="H69" s="177">
        <v>297537.33333333331</v>
      </c>
      <c r="I69" s="44">
        <f>(F69-H69)/H69</f>
        <v>-1.1135857461023848E-3</v>
      </c>
    </row>
    <row r="70" spans="1:9" ht="16.5">
      <c r="A70" s="37"/>
      <c r="B70" s="34" t="s">
        <v>67</v>
      </c>
      <c r="C70" s="151" t="s">
        <v>139</v>
      </c>
      <c r="D70" s="13" t="s">
        <v>135</v>
      </c>
      <c r="E70" s="172">
        <v>90363.66</v>
      </c>
      <c r="F70" s="171">
        <v>197340</v>
      </c>
      <c r="G70" s="48">
        <f>(F70-E70)/E70</f>
        <v>1.1838424871236954</v>
      </c>
      <c r="H70" s="171">
        <v>197560</v>
      </c>
      <c r="I70" s="44">
        <f>(F70-H70)/H70</f>
        <v>-1.1135857461024498E-3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2">
        <v>40235.090476190482</v>
      </c>
      <c r="F71" s="171">
        <v>80169.375</v>
      </c>
      <c r="G71" s="48">
        <f>(F71-E71)/E71</f>
        <v>0.99252379082982378</v>
      </c>
      <c r="H71" s="171">
        <v>80258.75</v>
      </c>
      <c r="I71" s="44">
        <f>(F71-H71)/H71</f>
        <v>-1.1135857461024498E-3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2">
        <v>54557.5</v>
      </c>
      <c r="F72" s="171">
        <v>133114.79999999999</v>
      </c>
      <c r="G72" s="48">
        <f>(F72-E72)/E72</f>
        <v>1.4398991889291113</v>
      </c>
      <c r="H72" s="171">
        <v>128863</v>
      </c>
      <c r="I72" s="44">
        <f>(F72-H72)/H72</f>
        <v>3.2994730838176889E-2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5">
        <v>56965.653571428571</v>
      </c>
      <c r="F73" s="180">
        <v>120198</v>
      </c>
      <c r="G73" s="48">
        <f>(F73-E73)/E73</f>
        <v>1.1100082675130747</v>
      </c>
      <c r="H73" s="180">
        <v>120332</v>
      </c>
      <c r="I73" s="59">
        <f>(F73-H73)/H73</f>
        <v>-1.1135857461024498E-3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2"/>
      <c r="F74" s="146"/>
      <c r="G74" s="52"/>
      <c r="H74" s="14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9">
        <v>35787</v>
      </c>
      <c r="F75" s="168">
        <v>71631.857142857145</v>
      </c>
      <c r="G75" s="44">
        <f t="shared" ref="G75:G81" si="10">(F75-E75)/E75</f>
        <v>1.0016167083817349</v>
      </c>
      <c r="H75" s="168">
        <v>71711.71428571429</v>
      </c>
      <c r="I75" s="45">
        <f t="shared" ref="I75:I81" si="11">(F75-H75)/H75</f>
        <v>-1.1135857461024789E-3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2">
        <v>47390.114285714284</v>
      </c>
      <c r="F76" s="171">
        <v>113150.14285714286</v>
      </c>
      <c r="G76" s="48">
        <f t="shared" si="10"/>
        <v>1.3876317785385017</v>
      </c>
      <c r="H76" s="171">
        <v>116740</v>
      </c>
      <c r="I76" s="44">
        <f t="shared" si="11"/>
        <v>-3.0750874960229099E-2</v>
      </c>
    </row>
    <row r="77" spans="1:9" ht="16.5">
      <c r="A77" s="37"/>
      <c r="B77" s="34" t="s">
        <v>75</v>
      </c>
      <c r="C77" s="151" t="s">
        <v>148</v>
      </c>
      <c r="D77" s="13" t="s">
        <v>145</v>
      </c>
      <c r="E77" s="172">
        <v>22348.233333333334</v>
      </c>
      <c r="F77" s="171">
        <v>47840</v>
      </c>
      <c r="G77" s="48">
        <f t="shared" si="10"/>
        <v>1.1406613796467133</v>
      </c>
      <c r="H77" s="171">
        <v>47893.333333333336</v>
      </c>
      <c r="I77" s="44">
        <f t="shared" si="11"/>
        <v>-1.1135857461025006E-3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2">
        <v>39373.528174603169</v>
      </c>
      <c r="F78" s="171">
        <v>96377.666666666672</v>
      </c>
      <c r="G78" s="48">
        <f t="shared" si="10"/>
        <v>1.4477782696860904</v>
      </c>
      <c r="H78" s="171">
        <v>96485.111111111109</v>
      </c>
      <c r="I78" s="44">
        <f t="shared" si="11"/>
        <v>-1.1135857461023828E-3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1">
        <v>56164</v>
      </c>
      <c r="F79" s="171">
        <v>132955.33333333334</v>
      </c>
      <c r="G79" s="48">
        <f t="shared" si="10"/>
        <v>1.3672696626546068</v>
      </c>
      <c r="H79" s="171">
        <v>133103.55555555556</v>
      </c>
      <c r="I79" s="44">
        <f t="shared" si="11"/>
        <v>-1.1135857461024256E-3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1">
        <v>182466</v>
      </c>
      <c r="F80" s="171">
        <v>578565</v>
      </c>
      <c r="G80" s="48">
        <f t="shared" si="10"/>
        <v>2.1708099043109401</v>
      </c>
      <c r="H80" s="171">
        <v>579210</v>
      </c>
      <c r="I80" s="44">
        <f t="shared" si="11"/>
        <v>-1.1135857461024498E-3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5">
        <v>80085.666666666657</v>
      </c>
      <c r="F81" s="174">
        <v>171954.9</v>
      </c>
      <c r="G81" s="51">
        <f t="shared" si="10"/>
        <v>1.1471370241033563</v>
      </c>
      <c r="H81" s="174">
        <v>172146.6</v>
      </c>
      <c r="I81" s="56">
        <f t="shared" si="11"/>
        <v>-1.1135857461025175E-3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H29" sqref="H2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1" t="s">
        <v>203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02" t="s">
        <v>3</v>
      </c>
      <c r="B12" s="208"/>
      <c r="C12" s="210" t="s">
        <v>0</v>
      </c>
      <c r="D12" s="204" t="s">
        <v>23</v>
      </c>
      <c r="E12" s="204" t="s">
        <v>224</v>
      </c>
      <c r="F12" s="212" t="s">
        <v>222</v>
      </c>
      <c r="G12" s="204" t="s">
        <v>197</v>
      </c>
      <c r="H12" s="212" t="s">
        <v>219</v>
      </c>
      <c r="I12" s="204" t="s">
        <v>187</v>
      </c>
    </row>
    <row r="13" spans="1:9" ht="30.75" customHeight="1" thickBot="1">
      <c r="A13" s="203"/>
      <c r="B13" s="209"/>
      <c r="C13" s="211"/>
      <c r="D13" s="205"/>
      <c r="E13" s="205"/>
      <c r="F13" s="213"/>
      <c r="G13" s="205"/>
      <c r="H13" s="213"/>
      <c r="I13" s="20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8">
        <v>28869.855</v>
      </c>
      <c r="F15" s="143">
        <v>67700</v>
      </c>
      <c r="G15" s="44">
        <f>(F15-E15)/E15</f>
        <v>1.3450065821251962</v>
      </c>
      <c r="H15" s="143">
        <v>66833.2</v>
      </c>
      <c r="I15" s="118">
        <f>(F15-H15)/H15</f>
        <v>1.2969601934367993E-2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1">
        <v>38156.695</v>
      </c>
      <c r="F16" s="143">
        <v>109500</v>
      </c>
      <c r="G16" s="48">
        <f t="shared" ref="G16:G39" si="0">(F16-E16)/E16</f>
        <v>1.8697454011674752</v>
      </c>
      <c r="H16" s="143">
        <v>114833.2</v>
      </c>
      <c r="I16" s="48">
        <f>(F16-H16)/H16</f>
        <v>-4.6443014737898074E-2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1">
        <v>33108.215555555551</v>
      </c>
      <c r="F17" s="143">
        <v>80700</v>
      </c>
      <c r="G17" s="48">
        <f t="shared" si="0"/>
        <v>1.4374614773359042</v>
      </c>
      <c r="H17" s="143">
        <v>57000</v>
      </c>
      <c r="I17" s="48">
        <f t="shared" ref="I17:I29" si="1">(F17-H17)/H17</f>
        <v>0.41578947368421054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1">
        <v>10691.548888888889</v>
      </c>
      <c r="F18" s="143">
        <v>40200</v>
      </c>
      <c r="G18" s="48">
        <f t="shared" si="0"/>
        <v>2.7599790655007479</v>
      </c>
      <c r="H18" s="143">
        <v>43333.2</v>
      </c>
      <c r="I18" s="48">
        <f t="shared" si="1"/>
        <v>-7.2304837861039514E-2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1">
        <v>70233.833333333328</v>
      </c>
      <c r="F19" s="143">
        <v>153000</v>
      </c>
      <c r="G19" s="48">
        <f t="shared" si="0"/>
        <v>1.1784372678884585</v>
      </c>
      <c r="H19" s="143">
        <v>131333.20000000001</v>
      </c>
      <c r="I19" s="48">
        <f t="shared" si="1"/>
        <v>0.16497580200589027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1">
        <v>34615.440000000002</v>
      </c>
      <c r="F20" s="143">
        <v>83700</v>
      </c>
      <c r="G20" s="48">
        <f t="shared" si="0"/>
        <v>1.4179961312061899</v>
      </c>
      <c r="H20" s="143">
        <v>94500</v>
      </c>
      <c r="I20" s="48">
        <f t="shared" si="1"/>
        <v>-0.11428571428571428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1">
        <v>22857.966666666667</v>
      </c>
      <c r="F21" s="143">
        <v>65000</v>
      </c>
      <c r="G21" s="48">
        <f t="shared" si="0"/>
        <v>1.8436475102043197</v>
      </c>
      <c r="H21" s="143">
        <v>65666.600000000006</v>
      </c>
      <c r="I21" s="48">
        <f t="shared" si="1"/>
        <v>-1.0151279341400435E-2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1">
        <v>6254.8255555555552</v>
      </c>
      <c r="F22" s="143">
        <v>18500</v>
      </c>
      <c r="G22" s="48">
        <f t="shared" si="0"/>
        <v>1.9577163800464816</v>
      </c>
      <c r="H22" s="143">
        <v>18500</v>
      </c>
      <c r="I22" s="48">
        <f t="shared" si="1"/>
        <v>0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1">
        <v>8427.3349999999991</v>
      </c>
      <c r="F23" s="143">
        <v>22700</v>
      </c>
      <c r="G23" s="48">
        <f t="shared" si="0"/>
        <v>1.6936154786774231</v>
      </c>
      <c r="H23" s="143">
        <v>21000</v>
      </c>
      <c r="I23" s="48">
        <f t="shared" si="1"/>
        <v>8.0952380952380956E-2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1">
        <v>8001.75</v>
      </c>
      <c r="F24" s="143">
        <v>22000</v>
      </c>
      <c r="G24" s="48">
        <f t="shared" si="0"/>
        <v>1.7493985690630174</v>
      </c>
      <c r="H24" s="143">
        <v>23500</v>
      </c>
      <c r="I24" s="48">
        <f t="shared" si="1"/>
        <v>-6.3829787234042548E-2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1">
        <v>7442.8166666666666</v>
      </c>
      <c r="F25" s="143">
        <v>21500</v>
      </c>
      <c r="G25" s="48">
        <f t="shared" si="0"/>
        <v>1.8886913332542117</v>
      </c>
      <c r="H25" s="143">
        <v>24166.6</v>
      </c>
      <c r="I25" s="48">
        <f t="shared" si="1"/>
        <v>-0.11034237335827128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1">
        <v>18262.91611111111</v>
      </c>
      <c r="F26" s="143">
        <v>61000</v>
      </c>
      <c r="G26" s="48">
        <f t="shared" si="0"/>
        <v>2.3401018560714824</v>
      </c>
      <c r="H26" s="143">
        <v>71500</v>
      </c>
      <c r="I26" s="48">
        <f t="shared" si="1"/>
        <v>-0.14685314685314685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1">
        <v>7588.07</v>
      </c>
      <c r="F27" s="143">
        <v>27500</v>
      </c>
      <c r="G27" s="48">
        <f t="shared" si="0"/>
        <v>2.6241099515423554</v>
      </c>
      <c r="H27" s="143">
        <v>30000</v>
      </c>
      <c r="I27" s="48">
        <f t="shared" si="1"/>
        <v>-8.3333333333333329E-2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1">
        <v>23628.633333333331</v>
      </c>
      <c r="F28" s="143">
        <v>61000</v>
      </c>
      <c r="G28" s="48">
        <f t="shared" si="0"/>
        <v>1.581613550790778</v>
      </c>
      <c r="H28" s="143">
        <v>60500</v>
      </c>
      <c r="I28" s="48">
        <f t="shared" si="1"/>
        <v>8.2644628099173556E-3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1">
        <v>28658.22714285714</v>
      </c>
      <c r="F29" s="143">
        <v>99500</v>
      </c>
      <c r="G29" s="48">
        <f t="shared" si="0"/>
        <v>2.4719523822603127</v>
      </c>
      <c r="H29" s="143">
        <v>101500</v>
      </c>
      <c r="I29" s="48">
        <f t="shared" si="1"/>
        <v>-1.9704433497536946E-2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4">
        <v>19799.875555555554</v>
      </c>
      <c r="F30" s="145">
        <v>51100</v>
      </c>
      <c r="G30" s="51">
        <f t="shared" si="0"/>
        <v>1.5808243014770913</v>
      </c>
      <c r="H30" s="145">
        <v>49666.6</v>
      </c>
      <c r="I30" s="51">
        <f>(F30-H30)/H30</f>
        <v>2.8860441423411338E-2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2"/>
      <c r="F31" s="142"/>
      <c r="G31" s="41"/>
      <c r="H31" s="142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7">
        <v>30625.32</v>
      </c>
      <c r="F32" s="143">
        <v>103600</v>
      </c>
      <c r="G32" s="44">
        <f t="shared" si="0"/>
        <v>2.3828217958212354</v>
      </c>
      <c r="H32" s="143">
        <v>108000</v>
      </c>
      <c r="I32" s="45">
        <f>(F32-H32)/H32</f>
        <v>-4.0740740740740744E-2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29810.695</v>
      </c>
      <c r="F33" s="143">
        <v>105000</v>
      </c>
      <c r="G33" s="48">
        <f t="shared" si="0"/>
        <v>2.522225832037797</v>
      </c>
      <c r="H33" s="143">
        <v>107166.6</v>
      </c>
      <c r="I33" s="48">
        <f>(F33-H33)/H33</f>
        <v>-2.0217119886233263E-2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1">
        <v>26820.157142857141</v>
      </c>
      <c r="F34" s="143">
        <v>45600</v>
      </c>
      <c r="G34" s="48">
        <f>(F34-E34)/E34</f>
        <v>0.70021375181033896</v>
      </c>
      <c r="H34" s="143">
        <v>46666.6</v>
      </c>
      <c r="I34" s="48">
        <f>(F34-H34)/H34</f>
        <v>-2.2855746936781308E-2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21089.527619047618</v>
      </c>
      <c r="F35" s="143">
        <v>45500</v>
      </c>
      <c r="G35" s="48">
        <f t="shared" si="0"/>
        <v>1.1574689021913112</v>
      </c>
      <c r="H35" s="143">
        <v>44833.2</v>
      </c>
      <c r="I35" s="48">
        <f>(F35-H35)/H35</f>
        <v>1.4872906685224408E-2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18502.986666666664</v>
      </c>
      <c r="F36" s="143">
        <v>41700</v>
      </c>
      <c r="G36" s="55">
        <f t="shared" si="0"/>
        <v>1.2536902150571732</v>
      </c>
      <c r="H36" s="143">
        <v>41333.199999999997</v>
      </c>
      <c r="I36" s="48">
        <f>(F36-H36)/H36</f>
        <v>8.874222174910313E-3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41"/>
      <c r="G37" s="6"/>
      <c r="H37" s="141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71">
        <v>639833.58000000007</v>
      </c>
      <c r="F38" s="198">
        <v>1396400</v>
      </c>
      <c r="G38" s="170">
        <f t="shared" si="0"/>
        <v>1.1824425032521735</v>
      </c>
      <c r="H38" s="198">
        <v>1397320</v>
      </c>
      <c r="I38" s="170">
        <f>(F38-H38)/H38</f>
        <v>-6.5840322903844501E-4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4">
        <v>442126.89238095237</v>
      </c>
      <c r="F39" s="144">
        <v>1027900</v>
      </c>
      <c r="G39" s="176">
        <f t="shared" si="0"/>
        <v>1.3248981632049754</v>
      </c>
      <c r="H39" s="144">
        <v>1031040</v>
      </c>
      <c r="I39" s="176">
        <f>(F39-H39)/H39</f>
        <v>-3.0454686530105523E-3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22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1" t="s">
        <v>204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02" t="s">
        <v>3</v>
      </c>
      <c r="B12" s="208"/>
      <c r="C12" s="210" t="s">
        <v>0</v>
      </c>
      <c r="D12" s="204" t="s">
        <v>223</v>
      </c>
      <c r="E12" s="212" t="s">
        <v>222</v>
      </c>
      <c r="F12" s="219" t="s">
        <v>186</v>
      </c>
      <c r="G12" s="204" t="s">
        <v>224</v>
      </c>
      <c r="H12" s="221" t="s">
        <v>225</v>
      </c>
      <c r="I12" s="217" t="s">
        <v>196</v>
      </c>
    </row>
    <row r="13" spans="1:9" ht="39.75" customHeight="1" thickBot="1">
      <c r="A13" s="203"/>
      <c r="B13" s="209"/>
      <c r="C13" s="211"/>
      <c r="D13" s="205"/>
      <c r="E13" s="213"/>
      <c r="F13" s="220"/>
      <c r="G13" s="205"/>
      <c r="H13" s="222"/>
      <c r="I13" s="218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3">
        <v>88348.800000000003</v>
      </c>
      <c r="E15" s="133">
        <v>67700</v>
      </c>
      <c r="F15" s="67">
        <f t="shared" ref="F15:F30" si="0">D15-E15</f>
        <v>20648.800000000003</v>
      </c>
      <c r="G15" s="168">
        <v>28869.855</v>
      </c>
      <c r="H15" s="66">
        <f>AVERAGE(D15:E15)</f>
        <v>78024.399999999994</v>
      </c>
      <c r="I15" s="69">
        <f>(H15-G15)/G15</f>
        <v>1.7026252816302678</v>
      </c>
    </row>
    <row r="16" spans="1:9" ht="16.5" customHeight="1">
      <c r="A16" s="37"/>
      <c r="B16" s="34" t="s">
        <v>5</v>
      </c>
      <c r="C16" s="15" t="s">
        <v>164</v>
      </c>
      <c r="D16" s="133">
        <v>152166.44444444444</v>
      </c>
      <c r="E16" s="133">
        <v>109500</v>
      </c>
      <c r="F16" s="71">
        <f t="shared" si="0"/>
        <v>42666.444444444438</v>
      </c>
      <c r="G16" s="171">
        <v>38156.695</v>
      </c>
      <c r="H16" s="68">
        <f t="shared" ref="H16:H30" si="1">AVERAGE(D16:E16)</f>
        <v>130833.22222222222</v>
      </c>
      <c r="I16" s="72">
        <f t="shared" ref="I16:I39" si="2">(H16-G16)/G16</f>
        <v>2.4288405277821417</v>
      </c>
    </row>
    <row r="17" spans="1:9" ht="16.5">
      <c r="A17" s="37"/>
      <c r="B17" s="34" t="s">
        <v>6</v>
      </c>
      <c r="C17" s="15" t="s">
        <v>165</v>
      </c>
      <c r="D17" s="133">
        <v>87348.800000000003</v>
      </c>
      <c r="E17" s="133">
        <v>80700</v>
      </c>
      <c r="F17" s="71">
        <f t="shared" si="0"/>
        <v>6648.8000000000029</v>
      </c>
      <c r="G17" s="171">
        <v>33108.215555555551</v>
      </c>
      <c r="H17" s="68">
        <f t="shared" si="1"/>
        <v>84024.4</v>
      </c>
      <c r="I17" s="72">
        <f t="shared" si="2"/>
        <v>1.5378716004493549</v>
      </c>
    </row>
    <row r="18" spans="1:9" ht="16.5">
      <c r="A18" s="37"/>
      <c r="B18" s="34" t="s">
        <v>7</v>
      </c>
      <c r="C18" s="151" t="s">
        <v>166</v>
      </c>
      <c r="D18" s="133">
        <v>53248.800000000003</v>
      </c>
      <c r="E18" s="133">
        <v>40200</v>
      </c>
      <c r="F18" s="71">
        <f t="shared" si="0"/>
        <v>13048.800000000003</v>
      </c>
      <c r="G18" s="171">
        <v>10691.548888888889</v>
      </c>
      <c r="H18" s="68">
        <f t="shared" si="1"/>
        <v>46724.4</v>
      </c>
      <c r="I18" s="72">
        <f t="shared" si="2"/>
        <v>3.3702180559224661</v>
      </c>
    </row>
    <row r="19" spans="1:9" ht="16.5">
      <c r="A19" s="37"/>
      <c r="B19" s="34" t="s">
        <v>8</v>
      </c>
      <c r="C19" s="15" t="s">
        <v>167</v>
      </c>
      <c r="D19" s="133">
        <v>197784</v>
      </c>
      <c r="E19" s="133">
        <v>153000</v>
      </c>
      <c r="F19" s="71">
        <f>D19-E19</f>
        <v>44784</v>
      </c>
      <c r="G19" s="171">
        <v>70233.833333333328</v>
      </c>
      <c r="H19" s="68">
        <f t="shared" si="1"/>
        <v>175392</v>
      </c>
      <c r="I19" s="72">
        <f t="shared" si="2"/>
        <v>1.4972579692123693</v>
      </c>
    </row>
    <row r="20" spans="1:9" ht="16.5">
      <c r="A20" s="37"/>
      <c r="B20" s="34" t="s">
        <v>9</v>
      </c>
      <c r="C20" s="151" t="s">
        <v>168</v>
      </c>
      <c r="D20" s="133">
        <v>121148.8</v>
      </c>
      <c r="E20" s="133">
        <v>83700</v>
      </c>
      <c r="F20" s="71">
        <f t="shared" si="0"/>
        <v>37448.800000000003</v>
      </c>
      <c r="G20" s="171">
        <v>34615.440000000002</v>
      </c>
      <c r="H20" s="68">
        <f t="shared" si="1"/>
        <v>102424.4</v>
      </c>
      <c r="I20" s="72">
        <f t="shared" si="2"/>
        <v>1.9589223768353079</v>
      </c>
    </row>
    <row r="21" spans="1:9" ht="16.5">
      <c r="A21" s="37"/>
      <c r="B21" s="34" t="s">
        <v>10</v>
      </c>
      <c r="C21" s="15" t="s">
        <v>169</v>
      </c>
      <c r="D21" s="133">
        <v>69049.8</v>
      </c>
      <c r="E21" s="133">
        <v>65000</v>
      </c>
      <c r="F21" s="71">
        <f t="shared" si="0"/>
        <v>4049.8000000000029</v>
      </c>
      <c r="G21" s="171">
        <v>22857.966666666667</v>
      </c>
      <c r="H21" s="68">
        <f t="shared" si="1"/>
        <v>67024.899999999994</v>
      </c>
      <c r="I21" s="72">
        <f t="shared" si="2"/>
        <v>1.9322336924106691</v>
      </c>
    </row>
    <row r="22" spans="1:9" ht="16.5">
      <c r="A22" s="37"/>
      <c r="B22" s="34" t="s">
        <v>11</v>
      </c>
      <c r="C22" s="15" t="s">
        <v>170</v>
      </c>
      <c r="D22" s="133">
        <v>27499.777777777777</v>
      </c>
      <c r="E22" s="133">
        <v>18500</v>
      </c>
      <c r="F22" s="71">
        <f t="shared" si="0"/>
        <v>8999.7777777777774</v>
      </c>
      <c r="G22" s="171">
        <v>6254.8255555555552</v>
      </c>
      <c r="H22" s="68">
        <f t="shared" si="1"/>
        <v>22999.888888888891</v>
      </c>
      <c r="I22" s="72">
        <f t="shared" si="2"/>
        <v>2.6771431408603106</v>
      </c>
    </row>
    <row r="23" spans="1:9" ht="16.5">
      <c r="A23" s="37"/>
      <c r="B23" s="34" t="s">
        <v>12</v>
      </c>
      <c r="C23" s="15" t="s">
        <v>171</v>
      </c>
      <c r="D23" s="133">
        <v>42944.222222222219</v>
      </c>
      <c r="E23" s="133">
        <v>22700</v>
      </c>
      <c r="F23" s="71">
        <f t="shared" si="0"/>
        <v>20244.222222222219</v>
      </c>
      <c r="G23" s="171">
        <v>8427.3349999999991</v>
      </c>
      <c r="H23" s="68">
        <f t="shared" si="1"/>
        <v>32822.111111111109</v>
      </c>
      <c r="I23" s="72">
        <f t="shared" si="2"/>
        <v>2.8947201115312389</v>
      </c>
    </row>
    <row r="24" spans="1:9" ht="16.5">
      <c r="A24" s="37"/>
      <c r="B24" s="34" t="s">
        <v>13</v>
      </c>
      <c r="C24" s="15" t="s">
        <v>172</v>
      </c>
      <c r="D24" s="133">
        <v>42388.666666666664</v>
      </c>
      <c r="E24" s="133">
        <v>22000</v>
      </c>
      <c r="F24" s="71">
        <f t="shared" si="0"/>
        <v>20388.666666666664</v>
      </c>
      <c r="G24" s="171">
        <v>8001.75</v>
      </c>
      <c r="H24" s="68">
        <f t="shared" si="1"/>
        <v>32194.333333333332</v>
      </c>
      <c r="I24" s="72">
        <f t="shared" si="2"/>
        <v>3.0234115453911121</v>
      </c>
    </row>
    <row r="25" spans="1:9" ht="16.5">
      <c r="A25" s="37"/>
      <c r="B25" s="34" t="s">
        <v>14</v>
      </c>
      <c r="C25" s="151" t="s">
        <v>173</v>
      </c>
      <c r="D25" s="133">
        <v>39349.800000000003</v>
      </c>
      <c r="E25" s="133">
        <v>21500</v>
      </c>
      <c r="F25" s="71">
        <f t="shared" si="0"/>
        <v>17849.800000000003</v>
      </c>
      <c r="G25" s="171">
        <v>7442.8166666666666</v>
      </c>
      <c r="H25" s="68">
        <f t="shared" si="1"/>
        <v>30424.9</v>
      </c>
      <c r="I25" s="72">
        <f t="shared" si="2"/>
        <v>3.0878206951221427</v>
      </c>
    </row>
    <row r="26" spans="1:9" ht="16.5">
      <c r="A26" s="37"/>
      <c r="B26" s="34" t="s">
        <v>15</v>
      </c>
      <c r="C26" s="15" t="s">
        <v>174</v>
      </c>
      <c r="D26" s="133">
        <v>97937.25</v>
      </c>
      <c r="E26" s="133">
        <v>61000</v>
      </c>
      <c r="F26" s="71">
        <f t="shared" si="0"/>
        <v>36937.25</v>
      </c>
      <c r="G26" s="171">
        <v>18262.91611111111</v>
      </c>
      <c r="H26" s="68">
        <f t="shared" si="1"/>
        <v>79468.625</v>
      </c>
      <c r="I26" s="72">
        <f t="shared" si="2"/>
        <v>3.3513656042942395</v>
      </c>
    </row>
    <row r="27" spans="1:9" ht="16.5">
      <c r="A27" s="37"/>
      <c r="B27" s="34" t="s">
        <v>16</v>
      </c>
      <c r="C27" s="15" t="s">
        <v>175</v>
      </c>
      <c r="D27" s="133">
        <v>42944.222222222219</v>
      </c>
      <c r="E27" s="133">
        <v>27500</v>
      </c>
      <c r="F27" s="71">
        <f t="shared" si="0"/>
        <v>15444.222222222219</v>
      </c>
      <c r="G27" s="171">
        <v>7588.07</v>
      </c>
      <c r="H27" s="68">
        <f t="shared" si="1"/>
        <v>35222.111111111109</v>
      </c>
      <c r="I27" s="72">
        <f t="shared" si="2"/>
        <v>3.6417746688039396</v>
      </c>
    </row>
    <row r="28" spans="1:9" ht="16.5">
      <c r="A28" s="37"/>
      <c r="B28" s="34" t="s">
        <v>17</v>
      </c>
      <c r="C28" s="15" t="s">
        <v>176</v>
      </c>
      <c r="D28" s="133">
        <v>75649.8</v>
      </c>
      <c r="E28" s="133">
        <v>61000</v>
      </c>
      <c r="F28" s="71">
        <f t="shared" si="0"/>
        <v>14649.800000000003</v>
      </c>
      <c r="G28" s="171">
        <v>23628.633333333331</v>
      </c>
      <c r="H28" s="68">
        <f t="shared" si="1"/>
        <v>68324.899999999994</v>
      </c>
      <c r="I28" s="72">
        <f t="shared" si="2"/>
        <v>1.8916145524004069</v>
      </c>
    </row>
    <row r="29" spans="1:9" ht="16.5">
      <c r="A29" s="37"/>
      <c r="B29" s="34" t="s">
        <v>18</v>
      </c>
      <c r="C29" s="15" t="s">
        <v>177</v>
      </c>
      <c r="D29" s="133">
        <v>117121.42857142857</v>
      </c>
      <c r="E29" s="133">
        <v>99500</v>
      </c>
      <c r="F29" s="71">
        <f t="shared" si="0"/>
        <v>17621.428571428565</v>
      </c>
      <c r="G29" s="171">
        <v>28658.22714285714</v>
      </c>
      <c r="H29" s="68">
        <f t="shared" si="1"/>
        <v>108310.71428571429</v>
      </c>
      <c r="I29" s="72">
        <f t="shared" si="2"/>
        <v>2.779393391845244</v>
      </c>
    </row>
    <row r="30" spans="1:9" ht="17.25" thickBot="1">
      <c r="A30" s="38"/>
      <c r="B30" s="36" t="s">
        <v>19</v>
      </c>
      <c r="C30" s="16" t="s">
        <v>178</v>
      </c>
      <c r="D30" s="143">
        <v>58848.800000000003</v>
      </c>
      <c r="E30" s="136">
        <v>51100</v>
      </c>
      <c r="F30" s="74">
        <f t="shared" si="0"/>
        <v>7748.8000000000029</v>
      </c>
      <c r="G30" s="174">
        <v>19799.875555555554</v>
      </c>
      <c r="H30" s="100">
        <f t="shared" si="1"/>
        <v>54974.400000000001</v>
      </c>
      <c r="I30" s="75">
        <f t="shared" si="2"/>
        <v>1.7765022990043486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42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153449.79999999999</v>
      </c>
      <c r="E32" s="133">
        <v>103600</v>
      </c>
      <c r="F32" s="67">
        <f>D32-E32</f>
        <v>49849.799999999988</v>
      </c>
      <c r="G32" s="177">
        <v>30625.32</v>
      </c>
      <c r="H32" s="68">
        <f>AVERAGE(D32:E32)</f>
        <v>128524.9</v>
      </c>
      <c r="I32" s="78">
        <f t="shared" si="2"/>
        <v>3.1966875774685777</v>
      </c>
    </row>
    <row r="33" spans="1:9" ht="16.5">
      <c r="A33" s="37"/>
      <c r="B33" s="34" t="s">
        <v>27</v>
      </c>
      <c r="C33" s="15" t="s">
        <v>180</v>
      </c>
      <c r="D33" s="47">
        <v>153449.79999999999</v>
      </c>
      <c r="E33" s="133">
        <v>105000</v>
      </c>
      <c r="F33" s="79">
        <f>D33-E33</f>
        <v>48449.799999999988</v>
      </c>
      <c r="G33" s="171">
        <v>29810.695</v>
      </c>
      <c r="H33" s="68">
        <f>AVERAGE(D33:E33)</f>
        <v>129224.9</v>
      </c>
      <c r="I33" s="72">
        <f t="shared" si="2"/>
        <v>3.3348502945000105</v>
      </c>
    </row>
    <row r="34" spans="1:9" ht="16.5">
      <c r="A34" s="37"/>
      <c r="B34" s="39" t="s">
        <v>28</v>
      </c>
      <c r="C34" s="15" t="s">
        <v>181</v>
      </c>
      <c r="D34" s="47">
        <v>50061.25</v>
      </c>
      <c r="E34" s="133">
        <v>45600</v>
      </c>
      <c r="F34" s="71">
        <f>D34-E34</f>
        <v>4461.25</v>
      </c>
      <c r="G34" s="171">
        <v>26820.157142857141</v>
      </c>
      <c r="H34" s="68">
        <f>AVERAGE(D34:E34)</f>
        <v>47830.625</v>
      </c>
      <c r="I34" s="72">
        <f t="shared" si="2"/>
        <v>0.78338347330446034</v>
      </c>
    </row>
    <row r="35" spans="1:9" ht="16.5">
      <c r="A35" s="37"/>
      <c r="B35" s="34" t="s">
        <v>29</v>
      </c>
      <c r="C35" s="15" t="s">
        <v>182</v>
      </c>
      <c r="D35" s="47">
        <v>85070</v>
      </c>
      <c r="E35" s="133">
        <v>45500</v>
      </c>
      <c r="F35" s="79">
        <f>D35-E35</f>
        <v>39570</v>
      </c>
      <c r="G35" s="171">
        <v>21089.527619047618</v>
      </c>
      <c r="H35" s="68">
        <f>AVERAGE(D35:E35)</f>
        <v>65285</v>
      </c>
      <c r="I35" s="72">
        <f t="shared" si="2"/>
        <v>2.0956122479024124</v>
      </c>
    </row>
    <row r="36" spans="1:9" ht="17.25" thickBot="1">
      <c r="A36" s="38"/>
      <c r="B36" s="39" t="s">
        <v>30</v>
      </c>
      <c r="C36" s="15" t="s">
        <v>183</v>
      </c>
      <c r="D36" s="50">
        <v>55498.5</v>
      </c>
      <c r="E36" s="133">
        <v>41700</v>
      </c>
      <c r="F36" s="71">
        <f>D36-E36</f>
        <v>13798.5</v>
      </c>
      <c r="G36" s="174">
        <v>18502.986666666664</v>
      </c>
      <c r="H36" s="68">
        <f>AVERAGE(D36:E36)</f>
        <v>48599.25</v>
      </c>
      <c r="I36" s="80">
        <f t="shared" si="2"/>
        <v>1.6265624504584488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2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1447629.857142857</v>
      </c>
      <c r="E38" s="134">
        <v>1396400</v>
      </c>
      <c r="F38" s="67">
        <f>D38-E38</f>
        <v>51229.857142857043</v>
      </c>
      <c r="G38" s="171">
        <v>639833.58000000007</v>
      </c>
      <c r="H38" s="67">
        <f>AVERAGE(D38:E38)</f>
        <v>1422014.9285714286</v>
      </c>
      <c r="I38" s="78">
        <f t="shared" si="2"/>
        <v>1.2224762391674231</v>
      </c>
    </row>
    <row r="39" spans="1:9" ht="17.25" thickBot="1">
      <c r="A39" s="38"/>
      <c r="B39" s="36" t="s">
        <v>32</v>
      </c>
      <c r="C39" s="16" t="s">
        <v>185</v>
      </c>
      <c r="D39" s="57">
        <v>983411</v>
      </c>
      <c r="E39" s="135">
        <v>1027900</v>
      </c>
      <c r="F39" s="74">
        <f>D39-E39</f>
        <v>-44489</v>
      </c>
      <c r="G39" s="171">
        <v>442126.89238095237</v>
      </c>
      <c r="H39" s="81">
        <f>AVERAGE(D39:E39)</f>
        <v>1005655.5</v>
      </c>
      <c r="I39" s="75">
        <f t="shared" si="2"/>
        <v>1.2745856841784038</v>
      </c>
    </row>
    <row r="40" spans="1:9" ht="15.75" customHeight="1" thickBot="1">
      <c r="A40" s="214"/>
      <c r="B40" s="215"/>
      <c r="C40" s="216"/>
      <c r="D40" s="83">
        <f>SUM(D15:D39)</f>
        <v>4242349.6190476194</v>
      </c>
      <c r="E40" s="83">
        <f>SUM(E15:E39)</f>
        <v>3750300</v>
      </c>
      <c r="F40" s="83">
        <f>SUM(F15:F39)</f>
        <v>492049.61904761894</v>
      </c>
      <c r="G40" s="83">
        <f>SUM(G15:G39)</f>
        <v>1575407.1626190478</v>
      </c>
      <c r="H40" s="83">
        <f>AVERAGE(D40:E40)</f>
        <v>3996324.8095238097</v>
      </c>
      <c r="I40" s="75">
        <f>(H40-G40)/G40</f>
        <v>1.5366933097346649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1" t="s">
        <v>201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02" t="s">
        <v>3</v>
      </c>
      <c r="B13" s="208"/>
      <c r="C13" s="210" t="s">
        <v>0</v>
      </c>
      <c r="D13" s="204" t="s">
        <v>23</v>
      </c>
      <c r="E13" s="204" t="s">
        <v>224</v>
      </c>
      <c r="F13" s="221" t="s">
        <v>226</v>
      </c>
      <c r="G13" s="204" t="s">
        <v>197</v>
      </c>
      <c r="H13" s="221" t="s">
        <v>220</v>
      </c>
      <c r="I13" s="204" t="s">
        <v>187</v>
      </c>
    </row>
    <row r="14" spans="1:9" ht="33.75" customHeight="1" thickBot="1">
      <c r="A14" s="203"/>
      <c r="B14" s="209"/>
      <c r="C14" s="211"/>
      <c r="D14" s="224"/>
      <c r="E14" s="205"/>
      <c r="F14" s="222"/>
      <c r="G14" s="223"/>
      <c r="H14" s="222"/>
      <c r="I14" s="223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8">
        <v>28869.855</v>
      </c>
      <c r="F16" s="42">
        <v>78024.399999999994</v>
      </c>
      <c r="G16" s="21">
        <f t="shared" ref="G16:G31" si="0">(F16-E16)/E16</f>
        <v>1.7026252816302678</v>
      </c>
      <c r="H16" s="168">
        <v>71191</v>
      </c>
      <c r="I16" s="21">
        <f t="shared" ref="I16:I31" si="1">(F16-H16)/H16</f>
        <v>9.5986852270652109E-2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1">
        <v>38156.695</v>
      </c>
      <c r="F17" s="46">
        <v>130833.22222222222</v>
      </c>
      <c r="G17" s="21">
        <f t="shared" si="0"/>
        <v>2.4288405277821417</v>
      </c>
      <c r="H17" s="171">
        <v>137666.48888888888</v>
      </c>
      <c r="I17" s="21">
        <f t="shared" si="1"/>
        <v>-4.9636383711229949E-2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1">
        <v>33108.215555555551</v>
      </c>
      <c r="F18" s="46">
        <v>84024.4</v>
      </c>
      <c r="G18" s="21">
        <f t="shared" si="0"/>
        <v>1.5378716004493549</v>
      </c>
      <c r="H18" s="171">
        <v>75924.899999999994</v>
      </c>
      <c r="I18" s="21">
        <f t="shared" si="1"/>
        <v>0.10667778291443256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1">
        <v>10691.548888888889</v>
      </c>
      <c r="F19" s="46">
        <v>46724.4</v>
      </c>
      <c r="G19" s="21">
        <f t="shared" si="0"/>
        <v>3.3702180559224661</v>
      </c>
      <c r="H19" s="171">
        <v>48841</v>
      </c>
      <c r="I19" s="21">
        <f t="shared" si="1"/>
        <v>-4.3336541020863588E-2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1">
        <v>70233.833333333328</v>
      </c>
      <c r="F20" s="46">
        <v>175392</v>
      </c>
      <c r="G20" s="21">
        <f t="shared" si="0"/>
        <v>1.4972579692123693</v>
      </c>
      <c r="H20" s="171">
        <v>148135.22500000001</v>
      </c>
      <c r="I20" s="21">
        <f t="shared" si="1"/>
        <v>0.18399928173734501</v>
      </c>
    </row>
    <row r="21" spans="1:9" ht="16.5">
      <c r="A21" s="37"/>
      <c r="B21" s="34" t="s">
        <v>9</v>
      </c>
      <c r="C21" s="15" t="s">
        <v>88</v>
      </c>
      <c r="D21" s="147" t="s">
        <v>161</v>
      </c>
      <c r="E21" s="171">
        <v>34615.440000000002</v>
      </c>
      <c r="F21" s="46">
        <v>102424.4</v>
      </c>
      <c r="G21" s="21">
        <f t="shared" si="0"/>
        <v>1.9589223768353079</v>
      </c>
      <c r="H21" s="171">
        <v>117874.9</v>
      </c>
      <c r="I21" s="21">
        <f t="shared" si="1"/>
        <v>-0.13107540282112648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1">
        <v>22857.966666666667</v>
      </c>
      <c r="F22" s="46">
        <v>67024.899999999994</v>
      </c>
      <c r="G22" s="21">
        <f t="shared" si="0"/>
        <v>1.9322336924106691</v>
      </c>
      <c r="H22" s="171">
        <v>66758.200000000012</v>
      </c>
      <c r="I22" s="21">
        <f t="shared" si="1"/>
        <v>3.9950148446180767E-3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1">
        <v>6254.8255555555552</v>
      </c>
      <c r="F23" s="46">
        <v>22999.888888888891</v>
      </c>
      <c r="G23" s="21">
        <f t="shared" si="0"/>
        <v>2.6771431408603106</v>
      </c>
      <c r="H23" s="171">
        <v>22666.555555555555</v>
      </c>
      <c r="I23" s="21">
        <f t="shared" si="1"/>
        <v>1.470595444095325E-2</v>
      </c>
    </row>
    <row r="24" spans="1:9" ht="16.5">
      <c r="A24" s="37"/>
      <c r="B24" s="34" t="s">
        <v>12</v>
      </c>
      <c r="C24" s="15" t="s">
        <v>92</v>
      </c>
      <c r="D24" s="149" t="s">
        <v>81</v>
      </c>
      <c r="E24" s="171">
        <v>8427.3349999999991</v>
      </c>
      <c r="F24" s="46">
        <v>32822.111111111109</v>
      </c>
      <c r="G24" s="21">
        <f t="shared" si="0"/>
        <v>2.8947201115312389</v>
      </c>
      <c r="H24" s="171">
        <v>32194.333333333332</v>
      </c>
      <c r="I24" s="21">
        <f t="shared" si="1"/>
        <v>1.9499635891754574E-2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71">
        <v>8001.75</v>
      </c>
      <c r="F25" s="46">
        <v>32194.333333333332</v>
      </c>
      <c r="G25" s="21">
        <f t="shared" si="0"/>
        <v>3.0234115453911121</v>
      </c>
      <c r="H25" s="171">
        <v>33833.222222222219</v>
      </c>
      <c r="I25" s="21">
        <f t="shared" si="1"/>
        <v>-4.8440224762642842E-2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1">
        <v>7442.8166666666666</v>
      </c>
      <c r="F26" s="46">
        <v>30424.9</v>
      </c>
      <c r="G26" s="21">
        <f t="shared" si="0"/>
        <v>3.0878206951221427</v>
      </c>
      <c r="H26" s="171">
        <v>32458.2</v>
      </c>
      <c r="I26" s="21">
        <f t="shared" si="1"/>
        <v>-6.2643646289689478E-2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1">
        <v>18262.91611111111</v>
      </c>
      <c r="F27" s="46">
        <v>79468.625</v>
      </c>
      <c r="G27" s="21">
        <f t="shared" si="0"/>
        <v>3.3513656042942395</v>
      </c>
      <c r="H27" s="171">
        <v>82055.444444444438</v>
      </c>
      <c r="I27" s="21">
        <f t="shared" si="1"/>
        <v>-3.1525262728859409E-2</v>
      </c>
    </row>
    <row r="28" spans="1:9" ht="16.5">
      <c r="A28" s="37"/>
      <c r="B28" s="34" t="s">
        <v>16</v>
      </c>
      <c r="C28" s="15" t="s">
        <v>96</v>
      </c>
      <c r="D28" s="149" t="s">
        <v>81</v>
      </c>
      <c r="E28" s="171">
        <v>7588.07</v>
      </c>
      <c r="F28" s="46">
        <v>35222.111111111109</v>
      </c>
      <c r="G28" s="21">
        <f t="shared" si="0"/>
        <v>3.6417746688039396</v>
      </c>
      <c r="H28" s="171">
        <v>36138.777777777781</v>
      </c>
      <c r="I28" s="21">
        <f t="shared" si="1"/>
        <v>-2.536518175305702E-2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1">
        <v>23628.633333333331</v>
      </c>
      <c r="F29" s="46">
        <v>68324.899999999994</v>
      </c>
      <c r="G29" s="21">
        <f t="shared" si="0"/>
        <v>1.8916145524004069</v>
      </c>
      <c r="H29" s="171">
        <v>66824.399999999994</v>
      </c>
      <c r="I29" s="21">
        <f t="shared" si="1"/>
        <v>2.2454372953591803E-2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1">
        <v>28658.22714285714</v>
      </c>
      <c r="F30" s="46">
        <v>108310.71428571429</v>
      </c>
      <c r="G30" s="21">
        <f t="shared" si="0"/>
        <v>2.779393391845244</v>
      </c>
      <c r="H30" s="171">
        <v>111096.42857142858</v>
      </c>
      <c r="I30" s="21">
        <f t="shared" si="1"/>
        <v>-2.5074742019481181E-2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4">
        <v>19799.875555555554</v>
      </c>
      <c r="F31" s="49">
        <v>54974.400000000001</v>
      </c>
      <c r="G31" s="23">
        <f t="shared" si="0"/>
        <v>1.7765022990043486</v>
      </c>
      <c r="H31" s="174">
        <v>54058.2</v>
      </c>
      <c r="I31" s="23">
        <f t="shared" si="1"/>
        <v>1.6948400057715654E-2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2"/>
      <c r="F32" s="41"/>
      <c r="G32" s="41"/>
      <c r="H32" s="142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7">
        <v>30625.32</v>
      </c>
      <c r="F33" s="54">
        <v>128524.9</v>
      </c>
      <c r="G33" s="21">
        <f>(F33-E33)/E33</f>
        <v>3.1966875774685777</v>
      </c>
      <c r="H33" s="177">
        <v>127724.9</v>
      </c>
      <c r="I33" s="21">
        <f>(F33-H33)/H33</f>
        <v>6.2634615490010171E-3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1">
        <v>29810.695</v>
      </c>
      <c r="F34" s="46">
        <v>129224.9</v>
      </c>
      <c r="G34" s="21">
        <f>(F34-E34)/E34</f>
        <v>3.3348502945000105</v>
      </c>
      <c r="H34" s="171">
        <v>130558.2</v>
      </c>
      <c r="I34" s="21">
        <f>(F34-H34)/H34</f>
        <v>-1.0212303784825487E-2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1">
        <v>26820.157142857141</v>
      </c>
      <c r="F35" s="46">
        <v>47830.625</v>
      </c>
      <c r="G35" s="21">
        <f>(F35-E35)/E35</f>
        <v>0.78338347330446034</v>
      </c>
      <c r="H35" s="171">
        <v>47739.55</v>
      </c>
      <c r="I35" s="21">
        <f>(F35-H35)/H35</f>
        <v>1.9077473499435392E-3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1">
        <v>21089.527619047618</v>
      </c>
      <c r="F36" s="46">
        <v>65285</v>
      </c>
      <c r="G36" s="21">
        <f>(F36-E36)/E36</f>
        <v>2.0956122479024124</v>
      </c>
      <c r="H36" s="171">
        <v>61023.028571428571</v>
      </c>
      <c r="I36" s="21">
        <f>(F36-H36)/H36</f>
        <v>6.9842017486606942E-2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4">
        <v>18502.986666666664</v>
      </c>
      <c r="F37" s="49">
        <v>48599.25</v>
      </c>
      <c r="G37" s="23">
        <f>(F37-E37)/E37</f>
        <v>1.6265624504584488</v>
      </c>
      <c r="H37" s="174">
        <v>48728.35</v>
      </c>
      <c r="I37" s="23">
        <f>(F37-H37)/H37</f>
        <v>-2.6493817254226453E-3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2"/>
      <c r="F38" s="41"/>
      <c r="G38" s="41"/>
      <c r="H38" s="142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1">
        <v>639833.58000000007</v>
      </c>
      <c r="F39" s="46">
        <v>1422014.9285714286</v>
      </c>
      <c r="G39" s="21">
        <f t="shared" ref="G39:G44" si="2">(F39-E39)/E39</f>
        <v>1.2224762391674231</v>
      </c>
      <c r="H39" s="171">
        <v>1439317.5714285714</v>
      </c>
      <c r="I39" s="21">
        <f t="shared" ref="I39:I44" si="3">(F39-H39)/H39</f>
        <v>-1.2021421262834488E-2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1">
        <v>442126.89238095237</v>
      </c>
      <c r="F40" s="46">
        <v>1005655.5</v>
      </c>
      <c r="G40" s="21">
        <f t="shared" si="2"/>
        <v>1.2745856841784038</v>
      </c>
      <c r="H40" s="171">
        <v>990946.85714285716</v>
      </c>
      <c r="I40" s="21">
        <f t="shared" si="3"/>
        <v>1.4843018827015069E-2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9">
        <v>292323.62666666665</v>
      </c>
      <c r="F41" s="57">
        <v>674364.6</v>
      </c>
      <c r="G41" s="21">
        <f t="shared" si="2"/>
        <v>1.306911034491818</v>
      </c>
      <c r="H41" s="179">
        <v>636682</v>
      </c>
      <c r="I41" s="21">
        <f t="shared" si="3"/>
        <v>5.9185904423244222E-2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2">
        <v>130960.02142857143</v>
      </c>
      <c r="F42" s="47">
        <v>321574.5</v>
      </c>
      <c r="G42" s="21">
        <f t="shared" si="2"/>
        <v>1.4555165499525673</v>
      </c>
      <c r="H42" s="172">
        <v>327898.28571428574</v>
      </c>
      <c r="I42" s="21">
        <f t="shared" si="3"/>
        <v>-1.9285815113397609E-2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2">
        <v>124532.66666666666</v>
      </c>
      <c r="F43" s="47">
        <v>224250</v>
      </c>
      <c r="G43" s="21">
        <f t="shared" si="2"/>
        <v>0.80073233796754817</v>
      </c>
      <c r="H43" s="172">
        <v>234976.66666666666</v>
      </c>
      <c r="I43" s="21">
        <f t="shared" si="3"/>
        <v>-4.5649922687358992E-2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5">
        <v>294339.1021428571</v>
      </c>
      <c r="F44" s="50">
        <v>809094</v>
      </c>
      <c r="G44" s="31">
        <f t="shared" si="2"/>
        <v>1.7488498609583558</v>
      </c>
      <c r="H44" s="175">
        <v>812241</v>
      </c>
      <c r="I44" s="31">
        <f t="shared" si="3"/>
        <v>-3.8744658297229515E-3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2"/>
      <c r="F45" s="121"/>
      <c r="G45" s="41"/>
      <c r="H45" s="138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9">
        <v>189124.88888888891</v>
      </c>
      <c r="F46" s="43">
        <v>434484.375</v>
      </c>
      <c r="G46" s="21">
        <f t="shared" ref="G46:G51" si="4">(F46-E46)/E46</f>
        <v>1.2973410720958047</v>
      </c>
      <c r="H46" s="169">
        <v>439321.55555555556</v>
      </c>
      <c r="I46" s="21">
        <f t="shared" ref="I46:I51" si="5">(F46-H46)/H46</f>
        <v>-1.1010569580266961E-2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2">
        <v>163532.91333333333</v>
      </c>
      <c r="F47" s="47">
        <v>321305.40000000002</v>
      </c>
      <c r="G47" s="21">
        <f t="shared" si="4"/>
        <v>0.96477512355616746</v>
      </c>
      <c r="H47" s="172">
        <v>321663.59999999998</v>
      </c>
      <c r="I47" s="21">
        <f t="shared" si="5"/>
        <v>-1.1135857461023052E-3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2">
        <v>478975.47857142857</v>
      </c>
      <c r="F48" s="47">
        <v>980549.14285714284</v>
      </c>
      <c r="G48" s="21">
        <f t="shared" si="4"/>
        <v>1.0471802560366683</v>
      </c>
      <c r="H48" s="172">
        <v>981642.28571428568</v>
      </c>
      <c r="I48" s="21">
        <f t="shared" si="5"/>
        <v>-1.1135857461024329E-3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2">
        <v>607482.61857142858</v>
      </c>
      <c r="F49" s="47">
        <v>1300826.19625</v>
      </c>
      <c r="G49" s="21">
        <f t="shared" si="4"/>
        <v>1.141338956016644</v>
      </c>
      <c r="H49" s="172">
        <v>1324325.5</v>
      </c>
      <c r="I49" s="21">
        <f t="shared" si="5"/>
        <v>-1.7744356466744743E-2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2">
        <v>65148.6</v>
      </c>
      <c r="F50" s="47">
        <v>140829</v>
      </c>
      <c r="G50" s="21">
        <f t="shared" si="4"/>
        <v>1.1616581169817923</v>
      </c>
      <c r="H50" s="172">
        <v>140986</v>
      </c>
      <c r="I50" s="21">
        <f t="shared" si="5"/>
        <v>-1.1135857461024498E-3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5">
        <v>871550</v>
      </c>
      <c r="F51" s="50">
        <v>1789066.5</v>
      </c>
      <c r="G51" s="31">
        <f t="shared" si="4"/>
        <v>1.0527410934541908</v>
      </c>
      <c r="H51" s="175">
        <v>1791061</v>
      </c>
      <c r="I51" s="31">
        <f t="shared" si="5"/>
        <v>-1.1135857461024498E-3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2"/>
      <c r="F52" s="41"/>
      <c r="G52" s="41"/>
      <c r="H52" s="142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9">
        <v>82182</v>
      </c>
      <c r="F53" s="66">
        <v>143520</v>
      </c>
      <c r="G53" s="22">
        <f t="shared" ref="G53:G61" si="6">(F53-E53)/E53</f>
        <v>0.74636781777031469</v>
      </c>
      <c r="H53" s="132">
        <v>143680</v>
      </c>
      <c r="I53" s="22">
        <f t="shared" ref="I53:I61" si="7">(F53-H53)/H53</f>
        <v>-1.1135857461024498E-3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2">
        <v>84006.333333333328</v>
      </c>
      <c r="F54" s="70">
        <v>190612.5</v>
      </c>
      <c r="G54" s="21">
        <f t="shared" si="6"/>
        <v>1.2690253512631986</v>
      </c>
      <c r="H54" s="183">
        <v>190825</v>
      </c>
      <c r="I54" s="21">
        <f t="shared" si="7"/>
        <v>-1.1135857461024498E-3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2">
        <v>72930.189999999988</v>
      </c>
      <c r="F55" s="70">
        <v>139035</v>
      </c>
      <c r="G55" s="21">
        <f t="shared" si="6"/>
        <v>0.90641214564229189</v>
      </c>
      <c r="H55" s="183">
        <v>139190</v>
      </c>
      <c r="I55" s="21">
        <f t="shared" si="7"/>
        <v>-1.1135857461024498E-3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2">
        <v>102971.5</v>
      </c>
      <c r="F56" s="70">
        <v>188908.2</v>
      </c>
      <c r="G56" s="21">
        <f t="shared" si="6"/>
        <v>0.83456781730867291</v>
      </c>
      <c r="H56" s="183">
        <v>189118.8</v>
      </c>
      <c r="I56" s="21">
        <f t="shared" si="7"/>
        <v>-1.1135857461023269E-3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2">
        <v>53597</v>
      </c>
      <c r="F57" s="98">
        <v>98670</v>
      </c>
      <c r="G57" s="21">
        <f t="shared" si="6"/>
        <v>0.84096124783103532</v>
      </c>
      <c r="H57" s="188">
        <v>98780</v>
      </c>
      <c r="I57" s="21">
        <f t="shared" si="7"/>
        <v>-1.1135857461024498E-3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5">
        <v>38779.666666666664</v>
      </c>
      <c r="F58" s="50">
        <v>100335.85714285714</v>
      </c>
      <c r="G58" s="29">
        <f t="shared" si="6"/>
        <v>1.5873316035772307</v>
      </c>
      <c r="H58" s="175">
        <v>100447.71428571429</v>
      </c>
      <c r="I58" s="29">
        <f t="shared" si="7"/>
        <v>-1.1135857461024704E-3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9">
        <v>114759.8</v>
      </c>
      <c r="F59" s="68">
        <v>169757.25</v>
      </c>
      <c r="G59" s="21">
        <f t="shared" si="6"/>
        <v>0.47923968149125384</v>
      </c>
      <c r="H59" s="182">
        <v>207303.3</v>
      </c>
      <c r="I59" s="21">
        <f t="shared" si="7"/>
        <v>-0.18111650899913312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2">
        <v>108530.57142857143</v>
      </c>
      <c r="F60" s="70">
        <v>160662.66666666666</v>
      </c>
      <c r="G60" s="21">
        <f t="shared" si="6"/>
        <v>0.48034479641900313</v>
      </c>
      <c r="H60" s="183">
        <v>190874.88888888888</v>
      </c>
      <c r="I60" s="21">
        <f t="shared" si="7"/>
        <v>-0.15828285427219924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5">
        <v>746800</v>
      </c>
      <c r="F61" s="73">
        <v>1029756</v>
      </c>
      <c r="G61" s="29">
        <f t="shared" si="6"/>
        <v>0.37889126941617568</v>
      </c>
      <c r="H61" s="184">
        <v>1030904</v>
      </c>
      <c r="I61" s="29">
        <f t="shared" si="7"/>
        <v>-1.1135857461024498E-3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2"/>
      <c r="F62" s="52"/>
      <c r="G62" s="41"/>
      <c r="H62" s="131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9">
        <v>229527.5</v>
      </c>
      <c r="F63" s="54">
        <v>388999</v>
      </c>
      <c r="G63" s="21">
        <f t="shared" ref="G63:G68" si="8">(F63-E63)/E63</f>
        <v>0.69478167104159627</v>
      </c>
      <c r="H63" s="177">
        <v>389432.66666666669</v>
      </c>
      <c r="I63" s="21">
        <f t="shared" ref="I63:I74" si="9">(F63-H63)/H63</f>
        <v>-1.1135857461024997E-3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2">
        <v>1148455</v>
      </c>
      <c r="F64" s="46">
        <v>2830633</v>
      </c>
      <c r="G64" s="21">
        <f t="shared" si="8"/>
        <v>1.4647313129378166</v>
      </c>
      <c r="H64" s="171">
        <v>2833788.6666666665</v>
      </c>
      <c r="I64" s="21">
        <f t="shared" si="9"/>
        <v>-1.1135857461023952E-3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2">
        <v>497506.85714285716</v>
      </c>
      <c r="F65" s="46">
        <v>956089.875</v>
      </c>
      <c r="G65" s="21">
        <f t="shared" si="8"/>
        <v>0.92176220543119569</v>
      </c>
      <c r="H65" s="171">
        <v>940505.33333333337</v>
      </c>
      <c r="I65" s="21">
        <f t="shared" si="9"/>
        <v>1.6570391590903573E-2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2">
        <v>271366</v>
      </c>
      <c r="F66" s="46">
        <v>602036.5</v>
      </c>
      <c r="G66" s="21">
        <f t="shared" si="8"/>
        <v>1.2185406425270668</v>
      </c>
      <c r="H66" s="171">
        <v>602707.66666666663</v>
      </c>
      <c r="I66" s="21">
        <f t="shared" si="9"/>
        <v>-1.1135857461023857E-3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2">
        <v>115631.60515873015</v>
      </c>
      <c r="F67" s="46">
        <v>300607.125</v>
      </c>
      <c r="G67" s="21">
        <f t="shared" si="8"/>
        <v>1.5996968959079114</v>
      </c>
      <c r="H67" s="171">
        <v>300942.25</v>
      </c>
      <c r="I67" s="21">
        <f t="shared" si="9"/>
        <v>-1.1135857461024498E-3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5">
        <v>116240.40666666666</v>
      </c>
      <c r="F68" s="58">
        <v>225018.85714285713</v>
      </c>
      <c r="G68" s="31">
        <f t="shared" si="8"/>
        <v>0.93580583202987022</v>
      </c>
      <c r="H68" s="180">
        <v>225269.71428571429</v>
      </c>
      <c r="I68" s="31">
        <f t="shared" si="9"/>
        <v>-1.1135857461025238E-3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2"/>
      <c r="F69" s="52"/>
      <c r="G69" s="52"/>
      <c r="H69" s="131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9">
        <v>124609.01428571429</v>
      </c>
      <c r="F70" s="43">
        <v>297206</v>
      </c>
      <c r="G70" s="21">
        <f>(F70-E70)/E70</f>
        <v>1.3851083463234886</v>
      </c>
      <c r="H70" s="169">
        <v>297537.33333333331</v>
      </c>
      <c r="I70" s="21">
        <f t="shared" si="9"/>
        <v>-1.1135857461023848E-3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2">
        <v>90363.66</v>
      </c>
      <c r="F71" s="47">
        <v>197340</v>
      </c>
      <c r="G71" s="21">
        <f>(F71-E71)/E71</f>
        <v>1.1838424871236954</v>
      </c>
      <c r="H71" s="172">
        <v>197560</v>
      </c>
      <c r="I71" s="21">
        <f t="shared" si="9"/>
        <v>-1.1135857461024498E-3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2">
        <v>40235.090476190482</v>
      </c>
      <c r="F72" s="47">
        <v>80169.375</v>
      </c>
      <c r="G72" s="21">
        <f>(F72-E72)/E72</f>
        <v>0.99252379082982378</v>
      </c>
      <c r="H72" s="172">
        <v>80258.75</v>
      </c>
      <c r="I72" s="21">
        <f t="shared" si="9"/>
        <v>-1.1135857461024498E-3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2">
        <v>54557.5</v>
      </c>
      <c r="F73" s="47">
        <v>133114.79999999999</v>
      </c>
      <c r="G73" s="21">
        <f>(F73-E73)/E73</f>
        <v>1.4398991889291113</v>
      </c>
      <c r="H73" s="172">
        <v>128863</v>
      </c>
      <c r="I73" s="21">
        <f t="shared" si="9"/>
        <v>3.2994730838176889E-2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5">
        <v>56965.653571428571</v>
      </c>
      <c r="F74" s="50">
        <v>120198</v>
      </c>
      <c r="G74" s="21">
        <f>(F74-E74)/E74</f>
        <v>1.1100082675130747</v>
      </c>
      <c r="H74" s="175">
        <v>120332</v>
      </c>
      <c r="I74" s="21">
        <f t="shared" si="9"/>
        <v>-1.1135857461024498E-3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2"/>
      <c r="F75" s="52"/>
      <c r="G75" s="52"/>
      <c r="H75" s="131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9">
        <v>35787</v>
      </c>
      <c r="F76" s="43">
        <v>71631.857142857145</v>
      </c>
      <c r="G76" s="22">
        <f t="shared" ref="G76:G82" si="10">(F76-E76)/E76</f>
        <v>1.0016167083817349</v>
      </c>
      <c r="H76" s="169">
        <v>71711.71428571429</v>
      </c>
      <c r="I76" s="22">
        <f t="shared" ref="I76:I82" si="11">(F76-H76)/H76</f>
        <v>-1.1135857461024789E-3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2">
        <v>47390.114285714284</v>
      </c>
      <c r="F77" s="32">
        <v>113150.14285714286</v>
      </c>
      <c r="G77" s="21">
        <f t="shared" si="10"/>
        <v>1.3876317785385017</v>
      </c>
      <c r="H77" s="163">
        <v>116740</v>
      </c>
      <c r="I77" s="21">
        <f t="shared" si="11"/>
        <v>-3.0750874960229099E-2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2">
        <v>22348.233333333334</v>
      </c>
      <c r="F78" s="47">
        <v>47840</v>
      </c>
      <c r="G78" s="21">
        <f t="shared" si="10"/>
        <v>1.1406613796467133</v>
      </c>
      <c r="H78" s="172">
        <v>47893.333333333336</v>
      </c>
      <c r="I78" s="21">
        <f t="shared" si="11"/>
        <v>-1.1135857461025006E-3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2">
        <v>39373.528174603169</v>
      </c>
      <c r="F79" s="47">
        <v>96377.666666666672</v>
      </c>
      <c r="G79" s="21">
        <f t="shared" si="10"/>
        <v>1.4477782696860904</v>
      </c>
      <c r="H79" s="172">
        <v>96485.111111111109</v>
      </c>
      <c r="I79" s="21">
        <f t="shared" si="11"/>
        <v>-1.1135857461023828E-3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1">
        <v>56164</v>
      </c>
      <c r="F80" s="61">
        <v>132955.33333333334</v>
      </c>
      <c r="G80" s="21">
        <f t="shared" si="10"/>
        <v>1.3672696626546068</v>
      </c>
      <c r="H80" s="181">
        <v>133103.55555555556</v>
      </c>
      <c r="I80" s="21">
        <f t="shared" si="11"/>
        <v>-1.1135857461024256E-3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1">
        <v>182466</v>
      </c>
      <c r="F81" s="61">
        <v>578565</v>
      </c>
      <c r="G81" s="21">
        <f t="shared" si="10"/>
        <v>2.1708099043109401</v>
      </c>
      <c r="H81" s="181">
        <v>579210</v>
      </c>
      <c r="I81" s="21">
        <f t="shared" si="11"/>
        <v>-1.1135857461024498E-3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5">
        <v>80085.666666666657</v>
      </c>
      <c r="F82" s="50">
        <v>171954.9</v>
      </c>
      <c r="G82" s="23">
        <f t="shared" si="10"/>
        <v>1.1471370241033563</v>
      </c>
      <c r="H82" s="175">
        <v>172146.6</v>
      </c>
      <c r="I82" s="23">
        <f t="shared" si="11"/>
        <v>-1.1135857461025175E-3</v>
      </c>
    </row>
    <row r="83" spans="1:9">
      <c r="E83"/>
      <c r="F83"/>
      <c r="H83"/>
    </row>
    <row r="84" spans="1:9">
      <c r="H84" s="192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70" zoomScaleNormal="100" workbookViewId="0">
      <selection activeCell="F11" sqref="F11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1" t="s">
        <v>201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221</v>
      </c>
      <c r="B10" s="2"/>
      <c r="C10" s="2"/>
      <c r="F10" s="125"/>
      <c r="G10" s="125"/>
      <c r="H10" s="125"/>
    </row>
    <row r="11" spans="1:9" ht="18">
      <c r="A11" s="2"/>
      <c r="B11" s="2"/>
      <c r="C11" s="2"/>
      <c r="D11" s="225" t="s">
        <v>208</v>
      </c>
      <c r="E11" s="225"/>
      <c r="F11" s="197" t="s">
        <v>228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02" t="s">
        <v>3</v>
      </c>
      <c r="B13" s="208"/>
      <c r="C13" s="210" t="s">
        <v>0</v>
      </c>
      <c r="D13" s="204" t="s">
        <v>23</v>
      </c>
      <c r="E13" s="204" t="s">
        <v>224</v>
      </c>
      <c r="F13" s="221" t="s">
        <v>226</v>
      </c>
      <c r="G13" s="204" t="s">
        <v>197</v>
      </c>
      <c r="H13" s="221" t="s">
        <v>220</v>
      </c>
      <c r="I13" s="204" t="s">
        <v>187</v>
      </c>
    </row>
    <row r="14" spans="1:9" s="125" customFormat="1" ht="33.75" customHeight="1" thickBot="1">
      <c r="A14" s="203"/>
      <c r="B14" s="209"/>
      <c r="C14" s="211"/>
      <c r="D14" s="224"/>
      <c r="E14" s="205"/>
      <c r="F14" s="222"/>
      <c r="G14" s="223"/>
      <c r="H14" s="222"/>
      <c r="I14" s="223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7" t="s">
        <v>9</v>
      </c>
      <c r="C16" s="150" t="s">
        <v>88</v>
      </c>
      <c r="D16" s="147" t="s">
        <v>161</v>
      </c>
      <c r="E16" s="168">
        <v>34615.440000000002</v>
      </c>
      <c r="F16" s="168">
        <v>102424.4</v>
      </c>
      <c r="G16" s="156">
        <f>(F16-E16)/E16</f>
        <v>1.9589223768353079</v>
      </c>
      <c r="H16" s="168">
        <v>117874.9</v>
      </c>
      <c r="I16" s="156">
        <f>(F16-H16)/H16</f>
        <v>-0.13107540282112648</v>
      </c>
    </row>
    <row r="17" spans="1:9" ht="16.5">
      <c r="A17" s="129"/>
      <c r="B17" s="164" t="s">
        <v>14</v>
      </c>
      <c r="C17" s="151" t="s">
        <v>94</v>
      </c>
      <c r="D17" s="147" t="s">
        <v>81</v>
      </c>
      <c r="E17" s="171">
        <v>7442.8166666666666</v>
      </c>
      <c r="F17" s="171">
        <v>30424.9</v>
      </c>
      <c r="G17" s="156">
        <f>(F17-E17)/E17</f>
        <v>3.0878206951221427</v>
      </c>
      <c r="H17" s="171">
        <v>32458.2</v>
      </c>
      <c r="I17" s="156">
        <f>(F17-H17)/H17</f>
        <v>-6.2643646289689478E-2</v>
      </c>
    </row>
    <row r="18" spans="1:9" ht="16.5">
      <c r="A18" s="129"/>
      <c r="B18" s="164" t="s">
        <v>5</v>
      </c>
      <c r="C18" s="151" t="s">
        <v>85</v>
      </c>
      <c r="D18" s="147" t="s">
        <v>161</v>
      </c>
      <c r="E18" s="171">
        <v>38156.695</v>
      </c>
      <c r="F18" s="171">
        <v>130833.22222222222</v>
      </c>
      <c r="G18" s="156">
        <f>(F18-E18)/E18</f>
        <v>2.4288405277821417</v>
      </c>
      <c r="H18" s="171">
        <v>137666.48888888888</v>
      </c>
      <c r="I18" s="156">
        <f>(F18-H18)/H18</f>
        <v>-4.9636383711229949E-2</v>
      </c>
    </row>
    <row r="19" spans="1:9" ht="16.5">
      <c r="A19" s="129"/>
      <c r="B19" s="164" t="s">
        <v>13</v>
      </c>
      <c r="C19" s="151" t="s">
        <v>93</v>
      </c>
      <c r="D19" s="147" t="s">
        <v>81</v>
      </c>
      <c r="E19" s="171">
        <v>8001.75</v>
      </c>
      <c r="F19" s="171">
        <v>32194.333333333332</v>
      </c>
      <c r="G19" s="156">
        <f>(F19-E19)/E19</f>
        <v>3.0234115453911121</v>
      </c>
      <c r="H19" s="171">
        <v>33833.222222222219</v>
      </c>
      <c r="I19" s="156">
        <f>(F19-H19)/H19</f>
        <v>-4.8440224762642842E-2</v>
      </c>
    </row>
    <row r="20" spans="1:9" ht="16.5">
      <c r="A20" s="129"/>
      <c r="B20" s="164" t="s">
        <v>7</v>
      </c>
      <c r="C20" s="151" t="s">
        <v>87</v>
      </c>
      <c r="D20" s="147" t="s">
        <v>161</v>
      </c>
      <c r="E20" s="171">
        <v>10691.548888888889</v>
      </c>
      <c r="F20" s="171">
        <v>46724.4</v>
      </c>
      <c r="G20" s="156">
        <f>(F20-E20)/E20</f>
        <v>3.3702180559224661</v>
      </c>
      <c r="H20" s="171">
        <v>48841</v>
      </c>
      <c r="I20" s="156">
        <f>(F20-H20)/H20</f>
        <v>-4.3336541020863588E-2</v>
      </c>
    </row>
    <row r="21" spans="1:9" ht="16.5">
      <c r="A21" s="129"/>
      <c r="B21" s="164" t="s">
        <v>15</v>
      </c>
      <c r="C21" s="151" t="s">
        <v>95</v>
      </c>
      <c r="D21" s="147" t="s">
        <v>82</v>
      </c>
      <c r="E21" s="171">
        <v>18262.91611111111</v>
      </c>
      <c r="F21" s="171">
        <v>79468.625</v>
      </c>
      <c r="G21" s="156">
        <f>(F21-E21)/E21</f>
        <v>3.3513656042942395</v>
      </c>
      <c r="H21" s="171">
        <v>82055.444444444438</v>
      </c>
      <c r="I21" s="156">
        <f>(F21-H21)/H21</f>
        <v>-3.1525262728859409E-2</v>
      </c>
    </row>
    <row r="22" spans="1:9" ht="16.5">
      <c r="A22" s="129"/>
      <c r="B22" s="164" t="s">
        <v>16</v>
      </c>
      <c r="C22" s="151" t="s">
        <v>96</v>
      </c>
      <c r="D22" s="147" t="s">
        <v>81</v>
      </c>
      <c r="E22" s="171">
        <v>7588.07</v>
      </c>
      <c r="F22" s="171">
        <v>35222.111111111109</v>
      </c>
      <c r="G22" s="156">
        <f>(F22-E22)/E22</f>
        <v>3.6417746688039396</v>
      </c>
      <c r="H22" s="171">
        <v>36138.777777777781</v>
      </c>
      <c r="I22" s="156">
        <f>(F22-H22)/H22</f>
        <v>-2.536518175305702E-2</v>
      </c>
    </row>
    <row r="23" spans="1:9" ht="16.5">
      <c r="A23" s="129"/>
      <c r="B23" s="164" t="s">
        <v>18</v>
      </c>
      <c r="C23" s="151" t="s">
        <v>98</v>
      </c>
      <c r="D23" s="149" t="s">
        <v>83</v>
      </c>
      <c r="E23" s="171">
        <v>28658.22714285714</v>
      </c>
      <c r="F23" s="171">
        <v>108310.71428571429</v>
      </c>
      <c r="G23" s="156">
        <f>(F23-E23)/E23</f>
        <v>2.779393391845244</v>
      </c>
      <c r="H23" s="171">
        <v>111096.42857142858</v>
      </c>
      <c r="I23" s="156">
        <f>(F23-H23)/H23</f>
        <v>-2.5074742019481181E-2</v>
      </c>
    </row>
    <row r="24" spans="1:9" ht="16.5">
      <c r="A24" s="129"/>
      <c r="B24" s="164" t="s">
        <v>10</v>
      </c>
      <c r="C24" s="151" t="s">
        <v>90</v>
      </c>
      <c r="D24" s="149" t="s">
        <v>161</v>
      </c>
      <c r="E24" s="171">
        <v>22857.966666666667</v>
      </c>
      <c r="F24" s="171">
        <v>67024.899999999994</v>
      </c>
      <c r="G24" s="156">
        <f>(F24-E24)/E24</f>
        <v>1.9322336924106691</v>
      </c>
      <c r="H24" s="171">
        <v>66758.200000000012</v>
      </c>
      <c r="I24" s="156">
        <f>(F24-H24)/H24</f>
        <v>3.9950148446180767E-3</v>
      </c>
    </row>
    <row r="25" spans="1:9" ht="16.5">
      <c r="A25" s="129"/>
      <c r="B25" s="164" t="s">
        <v>11</v>
      </c>
      <c r="C25" s="151" t="s">
        <v>91</v>
      </c>
      <c r="D25" s="149" t="s">
        <v>81</v>
      </c>
      <c r="E25" s="171">
        <v>6254.8255555555552</v>
      </c>
      <c r="F25" s="171">
        <v>22999.888888888891</v>
      </c>
      <c r="G25" s="156">
        <f>(F25-E25)/E25</f>
        <v>2.6771431408603106</v>
      </c>
      <c r="H25" s="171">
        <v>22666.555555555555</v>
      </c>
      <c r="I25" s="156">
        <f>(F25-H25)/H25</f>
        <v>1.470595444095325E-2</v>
      </c>
    </row>
    <row r="26" spans="1:9" ht="16.5">
      <c r="A26" s="129"/>
      <c r="B26" s="164" t="s">
        <v>19</v>
      </c>
      <c r="C26" s="151" t="s">
        <v>99</v>
      </c>
      <c r="D26" s="149" t="s">
        <v>161</v>
      </c>
      <c r="E26" s="171">
        <v>19799.875555555554</v>
      </c>
      <c r="F26" s="171">
        <v>54974.400000000001</v>
      </c>
      <c r="G26" s="156">
        <f>(F26-E26)/E26</f>
        <v>1.7765022990043486</v>
      </c>
      <c r="H26" s="171">
        <v>54058.2</v>
      </c>
      <c r="I26" s="156">
        <f>(F26-H26)/H26</f>
        <v>1.6948400057715654E-2</v>
      </c>
    </row>
    <row r="27" spans="1:9" ht="16.5">
      <c r="A27" s="129"/>
      <c r="B27" s="164" t="s">
        <v>12</v>
      </c>
      <c r="C27" s="151" t="s">
        <v>92</v>
      </c>
      <c r="D27" s="149" t="s">
        <v>81</v>
      </c>
      <c r="E27" s="171">
        <v>8427.3349999999991</v>
      </c>
      <c r="F27" s="171">
        <v>32822.111111111109</v>
      </c>
      <c r="G27" s="156">
        <f>(F27-E27)/E27</f>
        <v>2.8947201115312389</v>
      </c>
      <c r="H27" s="171">
        <v>32194.333333333332</v>
      </c>
      <c r="I27" s="156">
        <f>(F27-H27)/H27</f>
        <v>1.9499635891754574E-2</v>
      </c>
    </row>
    <row r="28" spans="1:9" ht="16.5">
      <c r="A28" s="129"/>
      <c r="B28" s="164" t="s">
        <v>17</v>
      </c>
      <c r="C28" s="151" t="s">
        <v>97</v>
      </c>
      <c r="D28" s="149" t="s">
        <v>161</v>
      </c>
      <c r="E28" s="171">
        <v>23628.633333333331</v>
      </c>
      <c r="F28" s="171">
        <v>68324.899999999994</v>
      </c>
      <c r="G28" s="156">
        <f>(F28-E28)/E28</f>
        <v>1.8916145524004069</v>
      </c>
      <c r="H28" s="171">
        <v>66824.399999999994</v>
      </c>
      <c r="I28" s="156">
        <f>(F28-H28)/H28</f>
        <v>2.2454372953591803E-2</v>
      </c>
    </row>
    <row r="29" spans="1:9" ht="17.25" thickBot="1">
      <c r="A29" s="38"/>
      <c r="B29" s="164" t="s">
        <v>4</v>
      </c>
      <c r="C29" s="151" t="s">
        <v>84</v>
      </c>
      <c r="D29" s="149" t="s">
        <v>161</v>
      </c>
      <c r="E29" s="171">
        <v>28869.855</v>
      </c>
      <c r="F29" s="171">
        <v>78024.399999999994</v>
      </c>
      <c r="G29" s="156">
        <f>(F29-E29)/E29</f>
        <v>1.7026252816302678</v>
      </c>
      <c r="H29" s="171">
        <v>71191</v>
      </c>
      <c r="I29" s="156">
        <f>(F29-H29)/H29</f>
        <v>9.5986852270652109E-2</v>
      </c>
    </row>
    <row r="30" spans="1:9" ht="16.5">
      <c r="A30" s="129"/>
      <c r="B30" s="164" t="s">
        <v>6</v>
      </c>
      <c r="C30" s="151" t="s">
        <v>86</v>
      </c>
      <c r="D30" s="149" t="s">
        <v>161</v>
      </c>
      <c r="E30" s="171">
        <v>33108.215555555551</v>
      </c>
      <c r="F30" s="171">
        <v>84024.4</v>
      </c>
      <c r="G30" s="156">
        <f>(F30-E30)/E30</f>
        <v>1.5378716004493549</v>
      </c>
      <c r="H30" s="171">
        <v>75924.899999999994</v>
      </c>
      <c r="I30" s="156">
        <f>(F30-H30)/H30</f>
        <v>0.10667778291443256</v>
      </c>
    </row>
    <row r="31" spans="1:9" ht="17.25" thickBot="1">
      <c r="A31" s="38"/>
      <c r="B31" s="165" t="s">
        <v>8</v>
      </c>
      <c r="C31" s="152" t="s">
        <v>89</v>
      </c>
      <c r="D31" s="148" t="s">
        <v>161</v>
      </c>
      <c r="E31" s="174">
        <v>70233.833333333328</v>
      </c>
      <c r="F31" s="174">
        <v>175392</v>
      </c>
      <c r="G31" s="158">
        <f>(F31-E31)/E31</f>
        <v>1.4972579692123693</v>
      </c>
      <c r="H31" s="174">
        <v>148135.22500000001</v>
      </c>
      <c r="I31" s="158">
        <f>(F31-H31)/H31</f>
        <v>0.18399928173734501</v>
      </c>
    </row>
    <row r="32" spans="1:9" ht="15.75" customHeight="1" thickBot="1">
      <c r="A32" s="214" t="s">
        <v>188</v>
      </c>
      <c r="B32" s="215"/>
      <c r="C32" s="215"/>
      <c r="D32" s="216"/>
      <c r="E32" s="99">
        <f>SUM(E16:E31)</f>
        <v>366598.00380952371</v>
      </c>
      <c r="F32" s="100">
        <f>SUM(F16:F31)</f>
        <v>1149189.705952381</v>
      </c>
      <c r="G32" s="101">
        <f t="shared" ref="G32" si="0">(F32-E32)/E32</f>
        <v>2.1347407623896251</v>
      </c>
      <c r="H32" s="100">
        <f>SUM(H16:H31)</f>
        <v>1137717.2757936507</v>
      </c>
      <c r="I32" s="104">
        <f t="shared" ref="I32" si="1">(F32-H32)/H32</f>
        <v>1.0083726777135741E-2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6" t="s">
        <v>27</v>
      </c>
      <c r="C34" s="153" t="s">
        <v>101</v>
      </c>
      <c r="D34" s="155" t="s">
        <v>161</v>
      </c>
      <c r="E34" s="177">
        <v>29810.695</v>
      </c>
      <c r="F34" s="177">
        <v>129224.9</v>
      </c>
      <c r="G34" s="156">
        <f>(F34-E34)/E34</f>
        <v>3.3348502945000105</v>
      </c>
      <c r="H34" s="177">
        <v>130558.2</v>
      </c>
      <c r="I34" s="156">
        <f>(F34-H34)/H34</f>
        <v>-1.0212303784825487E-2</v>
      </c>
    </row>
    <row r="35" spans="1:9" ht="16.5">
      <c r="A35" s="37"/>
      <c r="B35" s="164" t="s">
        <v>30</v>
      </c>
      <c r="C35" s="151" t="s">
        <v>104</v>
      </c>
      <c r="D35" s="147" t="s">
        <v>161</v>
      </c>
      <c r="E35" s="171">
        <v>18502.986666666664</v>
      </c>
      <c r="F35" s="171">
        <v>48599.25</v>
      </c>
      <c r="G35" s="156">
        <f>(F35-E35)/E35</f>
        <v>1.6265624504584488</v>
      </c>
      <c r="H35" s="171">
        <v>48728.35</v>
      </c>
      <c r="I35" s="156">
        <f>(F35-H35)/H35</f>
        <v>-2.6493817254226453E-3</v>
      </c>
    </row>
    <row r="36" spans="1:9" ht="16.5">
      <c r="A36" s="37"/>
      <c r="B36" s="166" t="s">
        <v>28</v>
      </c>
      <c r="C36" s="151" t="s">
        <v>102</v>
      </c>
      <c r="D36" s="147" t="s">
        <v>161</v>
      </c>
      <c r="E36" s="171">
        <v>26820.157142857141</v>
      </c>
      <c r="F36" s="171">
        <v>47830.625</v>
      </c>
      <c r="G36" s="156">
        <f>(F36-E36)/E36</f>
        <v>0.78338347330446034</v>
      </c>
      <c r="H36" s="171">
        <v>47739.55</v>
      </c>
      <c r="I36" s="156">
        <f>(F36-H36)/H36</f>
        <v>1.9077473499435392E-3</v>
      </c>
    </row>
    <row r="37" spans="1:9" ht="16.5">
      <c r="A37" s="37"/>
      <c r="B37" s="164" t="s">
        <v>26</v>
      </c>
      <c r="C37" s="151" t="s">
        <v>100</v>
      </c>
      <c r="D37" s="147" t="s">
        <v>161</v>
      </c>
      <c r="E37" s="171">
        <v>30625.32</v>
      </c>
      <c r="F37" s="171">
        <v>128524.9</v>
      </c>
      <c r="G37" s="156">
        <f>(F37-E37)/E37</f>
        <v>3.1966875774685777</v>
      </c>
      <c r="H37" s="171">
        <v>127724.9</v>
      </c>
      <c r="I37" s="156">
        <f>(F37-H37)/H37</f>
        <v>6.2634615490010171E-3</v>
      </c>
    </row>
    <row r="38" spans="1:9" ht="17.25" thickBot="1">
      <c r="A38" s="38"/>
      <c r="B38" s="166" t="s">
        <v>29</v>
      </c>
      <c r="C38" s="151" t="s">
        <v>103</v>
      </c>
      <c r="D38" s="159" t="s">
        <v>161</v>
      </c>
      <c r="E38" s="174">
        <v>21089.527619047618</v>
      </c>
      <c r="F38" s="174">
        <v>65285</v>
      </c>
      <c r="G38" s="158">
        <f>(F38-E38)/E38</f>
        <v>2.0956122479024124</v>
      </c>
      <c r="H38" s="174">
        <v>61023.028571428571</v>
      </c>
      <c r="I38" s="158">
        <f>(F38-H38)/H38</f>
        <v>6.9842017486606942E-2</v>
      </c>
    </row>
    <row r="39" spans="1:9" ht="15.75" customHeight="1" thickBot="1">
      <c r="A39" s="214" t="s">
        <v>189</v>
      </c>
      <c r="B39" s="215"/>
      <c r="C39" s="215"/>
      <c r="D39" s="216"/>
      <c r="E39" s="83">
        <f>SUM(E34:E38)</f>
        <v>126848.68642857141</v>
      </c>
      <c r="F39" s="102">
        <f>SUM(F34:F38)</f>
        <v>419464.67499999999</v>
      </c>
      <c r="G39" s="103">
        <f t="shared" ref="G39" si="2">(F39-E39)/E39</f>
        <v>2.3068113420015655</v>
      </c>
      <c r="H39" s="102">
        <f>SUM(H34:H38)</f>
        <v>415774.02857142856</v>
      </c>
      <c r="I39" s="104">
        <f t="shared" ref="I39" si="3">(F39-H39)/H39</f>
        <v>8.8765679791309796E-3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7" t="s">
        <v>35</v>
      </c>
      <c r="C41" s="151" t="s">
        <v>152</v>
      </c>
      <c r="D41" s="155" t="s">
        <v>161</v>
      </c>
      <c r="E41" s="171">
        <v>124532.66666666666</v>
      </c>
      <c r="F41" s="171">
        <v>224250</v>
      </c>
      <c r="G41" s="156">
        <f>(F41-E41)/E41</f>
        <v>0.80073233796754817</v>
      </c>
      <c r="H41" s="171">
        <v>234976.66666666666</v>
      </c>
      <c r="I41" s="156">
        <f>(F41-H41)/H41</f>
        <v>-4.5649922687358992E-2</v>
      </c>
    </row>
    <row r="42" spans="1:9" ht="16.5">
      <c r="A42" s="37"/>
      <c r="B42" s="164" t="s">
        <v>34</v>
      </c>
      <c r="C42" s="151" t="s">
        <v>154</v>
      </c>
      <c r="D42" s="147" t="s">
        <v>161</v>
      </c>
      <c r="E42" s="171">
        <v>130960.02142857143</v>
      </c>
      <c r="F42" s="171">
        <v>321574.5</v>
      </c>
      <c r="G42" s="156">
        <f>(F42-E42)/E42</f>
        <v>1.4555165499525673</v>
      </c>
      <c r="H42" s="171">
        <v>327898.28571428574</v>
      </c>
      <c r="I42" s="156">
        <f>(F42-H42)/H42</f>
        <v>-1.9285815113397609E-2</v>
      </c>
    </row>
    <row r="43" spans="1:9" ht="16.5">
      <c r="A43" s="37"/>
      <c r="B43" s="166" t="s">
        <v>31</v>
      </c>
      <c r="C43" s="151" t="s">
        <v>105</v>
      </c>
      <c r="D43" s="147" t="s">
        <v>161</v>
      </c>
      <c r="E43" s="179">
        <v>639833.58000000007</v>
      </c>
      <c r="F43" s="179">
        <v>1422014.9285714286</v>
      </c>
      <c r="G43" s="156">
        <f>(F43-E43)/E43</f>
        <v>1.2224762391674231</v>
      </c>
      <c r="H43" s="179">
        <v>1439317.5714285714</v>
      </c>
      <c r="I43" s="156">
        <f>(F43-H43)/H43</f>
        <v>-1.2021421262834488E-2</v>
      </c>
    </row>
    <row r="44" spans="1:9" ht="16.5">
      <c r="A44" s="37"/>
      <c r="B44" s="164" t="s">
        <v>36</v>
      </c>
      <c r="C44" s="151" t="s">
        <v>153</v>
      </c>
      <c r="D44" s="147" t="s">
        <v>161</v>
      </c>
      <c r="E44" s="172">
        <v>294339.1021428571</v>
      </c>
      <c r="F44" s="172">
        <v>809094</v>
      </c>
      <c r="G44" s="156">
        <f>(F44-E44)/E44</f>
        <v>1.7488498609583558</v>
      </c>
      <c r="H44" s="172">
        <v>812241</v>
      </c>
      <c r="I44" s="156">
        <f>(F44-H44)/H44</f>
        <v>-3.8744658297229515E-3</v>
      </c>
    </row>
    <row r="45" spans="1:9" ht="16.5">
      <c r="A45" s="37"/>
      <c r="B45" s="164" t="s">
        <v>32</v>
      </c>
      <c r="C45" s="151" t="s">
        <v>106</v>
      </c>
      <c r="D45" s="147" t="s">
        <v>161</v>
      </c>
      <c r="E45" s="172">
        <v>442126.89238095237</v>
      </c>
      <c r="F45" s="172">
        <v>1005655.5</v>
      </c>
      <c r="G45" s="156">
        <f>(F45-E45)/E45</f>
        <v>1.2745856841784038</v>
      </c>
      <c r="H45" s="172">
        <v>990946.85714285716</v>
      </c>
      <c r="I45" s="156">
        <f>(F45-H45)/H45</f>
        <v>1.4843018827015069E-2</v>
      </c>
    </row>
    <row r="46" spans="1:9" ht="16.5" customHeight="1" thickBot="1">
      <c r="A46" s="38"/>
      <c r="B46" s="164" t="s">
        <v>33</v>
      </c>
      <c r="C46" s="151" t="s">
        <v>107</v>
      </c>
      <c r="D46" s="147" t="s">
        <v>161</v>
      </c>
      <c r="E46" s="175">
        <v>292323.62666666665</v>
      </c>
      <c r="F46" s="175">
        <v>674364.6</v>
      </c>
      <c r="G46" s="162">
        <f>(F46-E46)/E46</f>
        <v>1.306911034491818</v>
      </c>
      <c r="H46" s="175">
        <v>636682</v>
      </c>
      <c r="I46" s="162">
        <f>(F46-H46)/H46</f>
        <v>5.9185904423244222E-2</v>
      </c>
    </row>
    <row r="47" spans="1:9" ht="15.75" customHeight="1" thickBot="1">
      <c r="A47" s="214" t="s">
        <v>190</v>
      </c>
      <c r="B47" s="215"/>
      <c r="C47" s="215"/>
      <c r="D47" s="216"/>
      <c r="E47" s="83">
        <f>SUM(E41:E46)</f>
        <v>1924115.8892857144</v>
      </c>
      <c r="F47" s="83">
        <f>SUM(F41:F46)</f>
        <v>4456953.5285714287</v>
      </c>
      <c r="G47" s="103">
        <f t="shared" ref="G47" si="4">(F47-E47)/E47</f>
        <v>1.3163643902062336</v>
      </c>
      <c r="H47" s="102">
        <f>SUM(H41:H46)</f>
        <v>4442062.3809523806</v>
      </c>
      <c r="I47" s="104">
        <f t="shared" ref="I47" si="5">(F47-H47)/H47</f>
        <v>3.3523049300031361E-3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4" t="s">
        <v>48</v>
      </c>
      <c r="C49" s="151" t="s">
        <v>157</v>
      </c>
      <c r="D49" s="155" t="s">
        <v>114</v>
      </c>
      <c r="E49" s="169">
        <v>607482.61857142858</v>
      </c>
      <c r="F49" s="169">
        <v>1300826.19625</v>
      </c>
      <c r="G49" s="156">
        <f>(F49-E49)/E49</f>
        <v>1.141338956016644</v>
      </c>
      <c r="H49" s="169">
        <v>1324325.5</v>
      </c>
      <c r="I49" s="156">
        <f>(F49-H49)/H49</f>
        <v>-1.7744356466744743E-2</v>
      </c>
    </row>
    <row r="50" spans="1:9" ht="16.5">
      <c r="A50" s="37"/>
      <c r="B50" s="164" t="s">
        <v>45</v>
      </c>
      <c r="C50" s="151" t="s">
        <v>109</v>
      </c>
      <c r="D50" s="149" t="s">
        <v>108</v>
      </c>
      <c r="E50" s="172">
        <v>189124.88888888891</v>
      </c>
      <c r="F50" s="172">
        <v>434484.375</v>
      </c>
      <c r="G50" s="156">
        <f>(F50-E50)/E50</f>
        <v>1.2973410720958047</v>
      </c>
      <c r="H50" s="172">
        <v>439321.55555555556</v>
      </c>
      <c r="I50" s="156">
        <f>(F50-H50)/H50</f>
        <v>-1.1010569580266961E-2</v>
      </c>
    </row>
    <row r="51" spans="1:9" ht="16.5">
      <c r="A51" s="37"/>
      <c r="B51" s="164" t="s">
        <v>49</v>
      </c>
      <c r="C51" s="151" t="s">
        <v>158</v>
      </c>
      <c r="D51" s="147" t="s">
        <v>199</v>
      </c>
      <c r="E51" s="172">
        <v>65148.6</v>
      </c>
      <c r="F51" s="172">
        <v>140829</v>
      </c>
      <c r="G51" s="156">
        <f>(F51-E51)/E51</f>
        <v>1.1616581169817923</v>
      </c>
      <c r="H51" s="172">
        <v>140986</v>
      </c>
      <c r="I51" s="156">
        <f>(F51-H51)/H51</f>
        <v>-1.1135857461024498E-3</v>
      </c>
    </row>
    <row r="52" spans="1:9" ht="16.5">
      <c r="A52" s="37"/>
      <c r="B52" s="164" t="s">
        <v>50</v>
      </c>
      <c r="C52" s="151" t="s">
        <v>159</v>
      </c>
      <c r="D52" s="147" t="s">
        <v>112</v>
      </c>
      <c r="E52" s="172">
        <v>871550</v>
      </c>
      <c r="F52" s="172">
        <v>1789066.5</v>
      </c>
      <c r="G52" s="156">
        <f>(F52-E52)/E52</f>
        <v>1.0527410934541908</v>
      </c>
      <c r="H52" s="172">
        <v>1791061</v>
      </c>
      <c r="I52" s="156">
        <f>(F52-H52)/H52</f>
        <v>-1.1135857461024498E-3</v>
      </c>
    </row>
    <row r="53" spans="1:9" ht="16.5">
      <c r="A53" s="37"/>
      <c r="B53" s="164" t="s">
        <v>47</v>
      </c>
      <c r="C53" s="151" t="s">
        <v>113</v>
      </c>
      <c r="D53" s="149" t="s">
        <v>114</v>
      </c>
      <c r="E53" s="172">
        <v>478975.47857142857</v>
      </c>
      <c r="F53" s="172">
        <v>980549.14285714284</v>
      </c>
      <c r="G53" s="156">
        <f>(F53-E53)/E53</f>
        <v>1.0471802560366683</v>
      </c>
      <c r="H53" s="172">
        <v>981642.28571428568</v>
      </c>
      <c r="I53" s="156">
        <f>(F53-H53)/H53</f>
        <v>-1.1135857461024329E-3</v>
      </c>
    </row>
    <row r="54" spans="1:9" ht="16.5" customHeight="1" thickBot="1">
      <c r="A54" s="38"/>
      <c r="B54" s="164" t="s">
        <v>46</v>
      </c>
      <c r="C54" s="151" t="s">
        <v>111</v>
      </c>
      <c r="D54" s="148" t="s">
        <v>110</v>
      </c>
      <c r="E54" s="175">
        <v>163532.91333333333</v>
      </c>
      <c r="F54" s="175">
        <v>321305.40000000002</v>
      </c>
      <c r="G54" s="162">
        <f>(F54-E54)/E54</f>
        <v>0.96477512355616746</v>
      </c>
      <c r="H54" s="175">
        <v>321663.59999999998</v>
      </c>
      <c r="I54" s="162">
        <f>(F54-H54)/H54</f>
        <v>-1.1135857461023052E-3</v>
      </c>
    </row>
    <row r="55" spans="1:9" ht="15.75" customHeight="1" thickBot="1">
      <c r="A55" s="214" t="s">
        <v>191</v>
      </c>
      <c r="B55" s="215"/>
      <c r="C55" s="215"/>
      <c r="D55" s="216"/>
      <c r="E55" s="83">
        <f>SUM(E49:E54)</f>
        <v>2375814.4993650792</v>
      </c>
      <c r="F55" s="83">
        <f>SUM(F49:F54)</f>
        <v>4967060.6141071431</v>
      </c>
      <c r="G55" s="103">
        <f t="shared" ref="G55" si="6">(F55-E55)/E55</f>
        <v>1.0906769511822398</v>
      </c>
      <c r="H55" s="83">
        <f>SUM(H49:H54)</f>
        <v>4998999.941269841</v>
      </c>
      <c r="I55" s="104">
        <f t="shared" ref="I55" si="7">(F55-H55)/H55</f>
        <v>-6.3891433362539135E-3</v>
      </c>
    </row>
    <row r="56" spans="1:9" ht="17.25" customHeight="1" thickBot="1">
      <c r="A56" s="108" t="s">
        <v>44</v>
      </c>
      <c r="B56" s="10" t="s">
        <v>57</v>
      </c>
      <c r="C56" s="139"/>
      <c r="D56" s="122"/>
      <c r="E56" s="105"/>
      <c r="F56" s="105"/>
      <c r="G56" s="106"/>
      <c r="H56" s="105"/>
      <c r="I56" s="107"/>
    </row>
    <row r="57" spans="1:9" ht="16.5">
      <c r="A57" s="108"/>
      <c r="B57" s="185" t="s">
        <v>54</v>
      </c>
      <c r="C57" s="154" t="s">
        <v>121</v>
      </c>
      <c r="D57" s="155" t="s">
        <v>120</v>
      </c>
      <c r="E57" s="169">
        <v>114759.8</v>
      </c>
      <c r="F57" s="132">
        <v>169757.25</v>
      </c>
      <c r="G57" s="157">
        <f>(F57-E57)/E57</f>
        <v>0.47923968149125384</v>
      </c>
      <c r="H57" s="132">
        <v>207303.3</v>
      </c>
      <c r="I57" s="157">
        <f>(F57-H57)/H57</f>
        <v>-0.18111650899913312</v>
      </c>
    </row>
    <row r="58" spans="1:9" ht="16.5">
      <c r="A58" s="109"/>
      <c r="B58" s="186" t="s">
        <v>55</v>
      </c>
      <c r="C58" s="151" t="s">
        <v>122</v>
      </c>
      <c r="D58" s="147" t="s">
        <v>120</v>
      </c>
      <c r="E58" s="172">
        <v>108530.57142857143</v>
      </c>
      <c r="F58" s="183">
        <v>160662.66666666666</v>
      </c>
      <c r="G58" s="156">
        <f>(F58-E58)/E58</f>
        <v>0.48034479641900313</v>
      </c>
      <c r="H58" s="183">
        <v>190874.88888888888</v>
      </c>
      <c r="I58" s="156">
        <f>(F58-H58)/H58</f>
        <v>-0.15828285427219924</v>
      </c>
    </row>
    <row r="59" spans="1:9" ht="16.5">
      <c r="A59" s="109"/>
      <c r="B59" s="186" t="s">
        <v>43</v>
      </c>
      <c r="C59" s="151" t="s">
        <v>119</v>
      </c>
      <c r="D59" s="147" t="s">
        <v>114</v>
      </c>
      <c r="E59" s="172">
        <v>38779.666666666664</v>
      </c>
      <c r="F59" s="172">
        <v>100335.85714285714</v>
      </c>
      <c r="G59" s="156">
        <f>(F59-E59)/E59</f>
        <v>1.5873316035772307</v>
      </c>
      <c r="H59" s="172">
        <v>100447.71428571429</v>
      </c>
      <c r="I59" s="156">
        <f>(F59-H59)/H59</f>
        <v>-1.1135857461024704E-3</v>
      </c>
    </row>
    <row r="60" spans="1:9" ht="16.5">
      <c r="A60" s="109"/>
      <c r="B60" s="186" t="s">
        <v>38</v>
      </c>
      <c r="C60" s="151" t="s">
        <v>115</v>
      </c>
      <c r="D60" s="147" t="s">
        <v>114</v>
      </c>
      <c r="E60" s="172">
        <v>82182</v>
      </c>
      <c r="F60" s="183">
        <v>143520</v>
      </c>
      <c r="G60" s="156">
        <f>(F60-E60)/E60</f>
        <v>0.74636781777031469</v>
      </c>
      <c r="H60" s="183">
        <v>143680</v>
      </c>
      <c r="I60" s="156">
        <f>(F60-H60)/H60</f>
        <v>-1.1135857461024498E-3</v>
      </c>
    </row>
    <row r="61" spans="1:9" s="125" customFormat="1" ht="16.5">
      <c r="A61" s="137"/>
      <c r="B61" s="186" t="s">
        <v>39</v>
      </c>
      <c r="C61" s="151" t="s">
        <v>116</v>
      </c>
      <c r="D61" s="147" t="s">
        <v>114</v>
      </c>
      <c r="E61" s="172">
        <v>84006.333333333328</v>
      </c>
      <c r="F61" s="188">
        <v>190612.5</v>
      </c>
      <c r="G61" s="156">
        <f>(F61-E61)/E61</f>
        <v>1.2690253512631986</v>
      </c>
      <c r="H61" s="188">
        <v>190825</v>
      </c>
      <c r="I61" s="156">
        <f>(F61-H61)/H61</f>
        <v>-1.1135857461024498E-3</v>
      </c>
    </row>
    <row r="62" spans="1:9" s="125" customFormat="1" ht="17.25" thickBot="1">
      <c r="A62" s="137"/>
      <c r="B62" s="187" t="s">
        <v>40</v>
      </c>
      <c r="C62" s="152" t="s">
        <v>117</v>
      </c>
      <c r="D62" s="148" t="s">
        <v>114</v>
      </c>
      <c r="E62" s="175">
        <v>72930.189999999988</v>
      </c>
      <c r="F62" s="184">
        <v>139035</v>
      </c>
      <c r="G62" s="161">
        <f>(F62-E62)/E62</f>
        <v>0.90641214564229189</v>
      </c>
      <c r="H62" s="184">
        <v>139190</v>
      </c>
      <c r="I62" s="161">
        <f>(F62-H62)/H62</f>
        <v>-1.1135857461024498E-3</v>
      </c>
    </row>
    <row r="63" spans="1:9" s="125" customFormat="1" ht="16.5">
      <c r="A63" s="137"/>
      <c r="B63" s="94" t="s">
        <v>42</v>
      </c>
      <c r="C63" s="150" t="s">
        <v>198</v>
      </c>
      <c r="D63" s="147" t="s">
        <v>114</v>
      </c>
      <c r="E63" s="169">
        <v>53597</v>
      </c>
      <c r="F63" s="182">
        <v>98670</v>
      </c>
      <c r="G63" s="156">
        <f>(F63-E63)/E63</f>
        <v>0.84096124783103532</v>
      </c>
      <c r="H63" s="182">
        <v>98780</v>
      </c>
      <c r="I63" s="156">
        <f>(F63-H63)/H63</f>
        <v>-1.1135857461024498E-3</v>
      </c>
    </row>
    <row r="64" spans="1:9" s="125" customFormat="1" ht="16.5">
      <c r="A64" s="137"/>
      <c r="B64" s="186" t="s">
        <v>56</v>
      </c>
      <c r="C64" s="151" t="s">
        <v>123</v>
      </c>
      <c r="D64" s="149" t="s">
        <v>120</v>
      </c>
      <c r="E64" s="172">
        <v>746800</v>
      </c>
      <c r="F64" s="183">
        <v>1029756</v>
      </c>
      <c r="G64" s="156">
        <f>(F64-E64)/E64</f>
        <v>0.37889126941617568</v>
      </c>
      <c r="H64" s="183">
        <v>1030904</v>
      </c>
      <c r="I64" s="156">
        <f>(F64-H64)/H64</f>
        <v>-1.1135857461024498E-3</v>
      </c>
    </row>
    <row r="65" spans="1:9" ht="16.5" customHeight="1" thickBot="1">
      <c r="A65" s="110"/>
      <c r="B65" s="187" t="s">
        <v>41</v>
      </c>
      <c r="C65" s="152" t="s">
        <v>118</v>
      </c>
      <c r="D65" s="148" t="s">
        <v>114</v>
      </c>
      <c r="E65" s="175">
        <v>102971.5</v>
      </c>
      <c r="F65" s="184">
        <v>188908.2</v>
      </c>
      <c r="G65" s="161">
        <f>(F65-E65)/E65</f>
        <v>0.83456781730867291</v>
      </c>
      <c r="H65" s="184">
        <v>189118.8</v>
      </c>
      <c r="I65" s="161">
        <f>(F65-H65)/H65</f>
        <v>-1.1135857461023269E-3</v>
      </c>
    </row>
    <row r="66" spans="1:9" ht="15.75" customHeight="1" thickBot="1">
      <c r="A66" s="214" t="s">
        <v>192</v>
      </c>
      <c r="B66" s="226"/>
      <c r="C66" s="226"/>
      <c r="D66" s="227"/>
      <c r="E66" s="99">
        <f>SUM(E57:E65)</f>
        <v>1404557.0614285714</v>
      </c>
      <c r="F66" s="99">
        <f>SUM(F57:F65)</f>
        <v>2221257.473809524</v>
      </c>
      <c r="G66" s="101">
        <f t="shared" ref="G66" si="8">(F66-E66)/E66</f>
        <v>0.58146474415947813</v>
      </c>
      <c r="H66" s="99">
        <f>SUM(H57:H65)</f>
        <v>2291123.7031746032</v>
      </c>
      <c r="I66" s="140">
        <f t="shared" ref="I66" si="9">(F66-H66)/H66</f>
        <v>-3.049430690637606E-2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4" t="s">
        <v>64</v>
      </c>
      <c r="C68" s="151" t="s">
        <v>133</v>
      </c>
      <c r="D68" s="155" t="s">
        <v>127</v>
      </c>
      <c r="E68" s="169">
        <v>116240.40666666666</v>
      </c>
      <c r="F68" s="177">
        <v>225018.85714285713</v>
      </c>
      <c r="G68" s="156">
        <f>(F68-E68)/E68</f>
        <v>0.93580583202987022</v>
      </c>
      <c r="H68" s="177">
        <v>225269.71428571429</v>
      </c>
      <c r="I68" s="156">
        <f>(F68-H68)/H68</f>
        <v>-1.1135857461025238E-3</v>
      </c>
    </row>
    <row r="69" spans="1:9" ht="16.5">
      <c r="A69" s="37"/>
      <c r="B69" s="164" t="s">
        <v>59</v>
      </c>
      <c r="C69" s="151" t="s">
        <v>128</v>
      </c>
      <c r="D69" s="149" t="s">
        <v>124</v>
      </c>
      <c r="E69" s="172">
        <v>229527.5</v>
      </c>
      <c r="F69" s="171">
        <v>388999</v>
      </c>
      <c r="G69" s="156">
        <f>(F69-E69)/E69</f>
        <v>0.69478167104159627</v>
      </c>
      <c r="H69" s="171">
        <v>389432.66666666669</v>
      </c>
      <c r="I69" s="156">
        <f>(F69-H69)/H69</f>
        <v>-1.1135857461024997E-3</v>
      </c>
    </row>
    <row r="70" spans="1:9" ht="16.5">
      <c r="A70" s="37"/>
      <c r="B70" s="164" t="s">
        <v>63</v>
      </c>
      <c r="C70" s="151" t="s">
        <v>132</v>
      </c>
      <c r="D70" s="149" t="s">
        <v>126</v>
      </c>
      <c r="E70" s="172">
        <v>115631.60515873015</v>
      </c>
      <c r="F70" s="171">
        <v>300607.125</v>
      </c>
      <c r="G70" s="156">
        <f>(F70-E70)/E70</f>
        <v>1.5996968959079114</v>
      </c>
      <c r="H70" s="171">
        <v>300942.25</v>
      </c>
      <c r="I70" s="156">
        <f>(F70-H70)/H70</f>
        <v>-1.1135857461024498E-3</v>
      </c>
    </row>
    <row r="71" spans="1:9" ht="16.5">
      <c r="A71" s="37"/>
      <c r="B71" s="164" t="s">
        <v>60</v>
      </c>
      <c r="C71" s="151" t="s">
        <v>129</v>
      </c>
      <c r="D71" s="149" t="s">
        <v>206</v>
      </c>
      <c r="E71" s="172">
        <v>1148455</v>
      </c>
      <c r="F71" s="171">
        <v>2830633</v>
      </c>
      <c r="G71" s="156">
        <f>(F71-E71)/E71</f>
        <v>1.4647313129378166</v>
      </c>
      <c r="H71" s="171">
        <v>2833788.6666666665</v>
      </c>
      <c r="I71" s="156">
        <f>(F71-H71)/H71</f>
        <v>-1.1135857461023952E-3</v>
      </c>
    </row>
    <row r="72" spans="1:9" ht="16.5">
      <c r="A72" s="37"/>
      <c r="B72" s="164" t="s">
        <v>62</v>
      </c>
      <c r="C72" s="151" t="s">
        <v>131</v>
      </c>
      <c r="D72" s="149" t="s">
        <v>125</v>
      </c>
      <c r="E72" s="172">
        <v>271366</v>
      </c>
      <c r="F72" s="171">
        <v>602036.5</v>
      </c>
      <c r="G72" s="156">
        <f>(F72-E72)/E72</f>
        <v>1.2185406425270668</v>
      </c>
      <c r="H72" s="171">
        <v>602707.66666666663</v>
      </c>
      <c r="I72" s="156">
        <f>(F72-H72)/H72</f>
        <v>-1.1135857461023857E-3</v>
      </c>
    </row>
    <row r="73" spans="1:9" ht="16.5" customHeight="1" thickBot="1">
      <c r="A73" s="37"/>
      <c r="B73" s="164" t="s">
        <v>61</v>
      </c>
      <c r="C73" s="151" t="s">
        <v>130</v>
      </c>
      <c r="D73" s="148" t="s">
        <v>207</v>
      </c>
      <c r="E73" s="175">
        <v>497506.85714285716</v>
      </c>
      <c r="F73" s="180">
        <v>956089.875</v>
      </c>
      <c r="G73" s="162">
        <f>(F73-E73)/E73</f>
        <v>0.92176220543119569</v>
      </c>
      <c r="H73" s="180">
        <v>940505.33333333337</v>
      </c>
      <c r="I73" s="162">
        <f>(F73-H73)/H73</f>
        <v>1.6570391590903573E-2</v>
      </c>
    </row>
    <row r="74" spans="1:9" ht="15.75" customHeight="1" thickBot="1">
      <c r="A74" s="214" t="s">
        <v>205</v>
      </c>
      <c r="B74" s="215"/>
      <c r="C74" s="215"/>
      <c r="D74" s="216"/>
      <c r="E74" s="83">
        <f>SUM(E68:E73)</f>
        <v>2378727.368968254</v>
      </c>
      <c r="F74" s="83">
        <f>SUM(F68:F73)</f>
        <v>5303384.3571428573</v>
      </c>
      <c r="G74" s="103">
        <f t="shared" ref="G74" si="10">(F74-E74)/E74</f>
        <v>1.2295049135635667</v>
      </c>
      <c r="H74" s="83">
        <f>SUM(H68:H73)</f>
        <v>5292646.2976190476</v>
      </c>
      <c r="I74" s="104">
        <f t="shared" ref="I74" si="11">(F74-H74)/H74</f>
        <v>2.0288639973240477E-3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4" t="s">
        <v>67</v>
      </c>
      <c r="C76" s="153" t="s">
        <v>139</v>
      </c>
      <c r="D76" s="155" t="s">
        <v>135</v>
      </c>
      <c r="E76" s="169">
        <v>90363.66</v>
      </c>
      <c r="F76" s="169">
        <v>197340</v>
      </c>
      <c r="G76" s="156">
        <f>(F76-E76)/E76</f>
        <v>1.1838424871236954</v>
      </c>
      <c r="H76" s="169">
        <v>197560</v>
      </c>
      <c r="I76" s="156">
        <f>(F76-H76)/H76</f>
        <v>-1.1135857461024498E-3</v>
      </c>
    </row>
    <row r="77" spans="1:9" ht="16.5">
      <c r="A77" s="37"/>
      <c r="B77" s="164" t="s">
        <v>69</v>
      </c>
      <c r="C77" s="151" t="s">
        <v>140</v>
      </c>
      <c r="D77" s="149" t="s">
        <v>136</v>
      </c>
      <c r="E77" s="172">
        <v>40235.090476190482</v>
      </c>
      <c r="F77" s="172">
        <v>80169.375</v>
      </c>
      <c r="G77" s="156">
        <f>(F77-E77)/E77</f>
        <v>0.99252379082982378</v>
      </c>
      <c r="H77" s="172">
        <v>80258.75</v>
      </c>
      <c r="I77" s="156">
        <f>(F77-H77)/H77</f>
        <v>-1.1135857461024498E-3</v>
      </c>
    </row>
    <row r="78" spans="1:9" ht="16.5">
      <c r="A78" s="37"/>
      <c r="B78" s="164" t="s">
        <v>71</v>
      </c>
      <c r="C78" s="151" t="s">
        <v>200</v>
      </c>
      <c r="D78" s="149" t="s">
        <v>134</v>
      </c>
      <c r="E78" s="172">
        <v>56965.653571428571</v>
      </c>
      <c r="F78" s="172">
        <v>120198</v>
      </c>
      <c r="G78" s="156">
        <f>(F78-E78)/E78</f>
        <v>1.1100082675130747</v>
      </c>
      <c r="H78" s="172">
        <v>120332</v>
      </c>
      <c r="I78" s="156">
        <f>(F78-H78)/H78</f>
        <v>-1.1135857461024498E-3</v>
      </c>
    </row>
    <row r="79" spans="1:9" ht="16.5">
      <c r="A79" s="37"/>
      <c r="B79" s="164" t="s">
        <v>68</v>
      </c>
      <c r="C79" s="151" t="s">
        <v>138</v>
      </c>
      <c r="D79" s="149" t="s">
        <v>134</v>
      </c>
      <c r="E79" s="172">
        <v>124609.01428571429</v>
      </c>
      <c r="F79" s="172">
        <v>297206</v>
      </c>
      <c r="G79" s="156">
        <f>(F79-E79)/E79</f>
        <v>1.3851083463234886</v>
      </c>
      <c r="H79" s="172">
        <v>297537.33333333331</v>
      </c>
      <c r="I79" s="156">
        <f>(F79-H79)/H79</f>
        <v>-1.1135857461023848E-3</v>
      </c>
    </row>
    <row r="80" spans="1:9" ht="16.5" customHeight="1" thickBot="1">
      <c r="A80" s="38"/>
      <c r="B80" s="164" t="s">
        <v>70</v>
      </c>
      <c r="C80" s="151" t="s">
        <v>141</v>
      </c>
      <c r="D80" s="148" t="s">
        <v>137</v>
      </c>
      <c r="E80" s="175">
        <v>54557.5</v>
      </c>
      <c r="F80" s="175">
        <v>133114.79999999999</v>
      </c>
      <c r="G80" s="156">
        <f>(F80-E80)/E80</f>
        <v>1.4398991889291113</v>
      </c>
      <c r="H80" s="175">
        <v>128863</v>
      </c>
      <c r="I80" s="156">
        <f>(F80-H80)/H80</f>
        <v>3.2994730838176889E-2</v>
      </c>
    </row>
    <row r="81" spans="1:11" ht="15.75" customHeight="1" thickBot="1">
      <c r="A81" s="214" t="s">
        <v>193</v>
      </c>
      <c r="B81" s="215"/>
      <c r="C81" s="215"/>
      <c r="D81" s="216"/>
      <c r="E81" s="83">
        <f>SUM(E76:E80)</f>
        <v>366730.91833333333</v>
      </c>
      <c r="F81" s="83">
        <f>SUM(F76:F80)</f>
        <v>828028.17500000005</v>
      </c>
      <c r="G81" s="103">
        <f t="shared" ref="G81" si="12">(F81-E81)/E81</f>
        <v>1.2578630096505228</v>
      </c>
      <c r="H81" s="83">
        <f>SUM(H76:H80)</f>
        <v>824551.08333333326</v>
      </c>
      <c r="I81" s="104">
        <f t="shared" ref="I81" si="13">(F81-H81)/H81</f>
        <v>4.2169511834370373E-3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4" t="s">
        <v>76</v>
      </c>
      <c r="C83" s="151" t="s">
        <v>143</v>
      </c>
      <c r="D83" s="155" t="s">
        <v>161</v>
      </c>
      <c r="E83" s="169">
        <v>47390.114285714284</v>
      </c>
      <c r="F83" s="239">
        <v>113150.14285714286</v>
      </c>
      <c r="G83" s="157">
        <f>(F83-E83)/E83</f>
        <v>1.3876317785385017</v>
      </c>
      <c r="H83" s="239">
        <v>116740</v>
      </c>
      <c r="I83" s="157">
        <f>(F83-H83)/H83</f>
        <v>-3.0750874960229099E-2</v>
      </c>
    </row>
    <row r="84" spans="1:11" ht="16.5">
      <c r="A84" s="37"/>
      <c r="B84" s="164" t="s">
        <v>80</v>
      </c>
      <c r="C84" s="151" t="s">
        <v>151</v>
      </c>
      <c r="D84" s="147" t="s">
        <v>150</v>
      </c>
      <c r="E84" s="172">
        <v>80085.666666666657</v>
      </c>
      <c r="F84" s="172">
        <v>171954.9</v>
      </c>
      <c r="G84" s="156">
        <f>(F84-E84)/E84</f>
        <v>1.1471370241033563</v>
      </c>
      <c r="H84" s="172">
        <v>172146.6</v>
      </c>
      <c r="I84" s="156">
        <f>(F84-H84)/H84</f>
        <v>-1.1135857461025175E-3</v>
      </c>
    </row>
    <row r="85" spans="1:11" ht="16.5">
      <c r="A85" s="37"/>
      <c r="B85" s="164" t="s">
        <v>75</v>
      </c>
      <c r="C85" s="151" t="s">
        <v>148</v>
      </c>
      <c r="D85" s="149" t="s">
        <v>145</v>
      </c>
      <c r="E85" s="172">
        <v>22348.233333333334</v>
      </c>
      <c r="F85" s="172">
        <v>47840</v>
      </c>
      <c r="G85" s="156">
        <f>(F85-E85)/E85</f>
        <v>1.1406613796467133</v>
      </c>
      <c r="H85" s="172">
        <v>47893.333333333336</v>
      </c>
      <c r="I85" s="156">
        <f>(F85-H85)/H85</f>
        <v>-1.1135857461025006E-3</v>
      </c>
    </row>
    <row r="86" spans="1:11" ht="16.5">
      <c r="A86" s="37"/>
      <c r="B86" s="164" t="s">
        <v>74</v>
      </c>
      <c r="C86" s="151" t="s">
        <v>144</v>
      </c>
      <c r="D86" s="149" t="s">
        <v>142</v>
      </c>
      <c r="E86" s="172">
        <v>35787</v>
      </c>
      <c r="F86" s="172">
        <v>71631.857142857145</v>
      </c>
      <c r="G86" s="156">
        <f>(F86-E86)/E86</f>
        <v>1.0016167083817349</v>
      </c>
      <c r="H86" s="172">
        <v>71711.71428571429</v>
      </c>
      <c r="I86" s="156">
        <f>(F86-H86)/H86</f>
        <v>-1.1135857461024789E-3</v>
      </c>
    </row>
    <row r="87" spans="1:11" ht="16.5">
      <c r="A87" s="37"/>
      <c r="B87" s="164" t="s">
        <v>79</v>
      </c>
      <c r="C87" s="151" t="s">
        <v>155</v>
      </c>
      <c r="D87" s="160" t="s">
        <v>156</v>
      </c>
      <c r="E87" s="181">
        <v>182466</v>
      </c>
      <c r="F87" s="181">
        <v>578565</v>
      </c>
      <c r="G87" s="156">
        <f>(F87-E87)/E87</f>
        <v>2.1708099043109401</v>
      </c>
      <c r="H87" s="181">
        <v>579210</v>
      </c>
      <c r="I87" s="156">
        <f>(F87-H87)/H87</f>
        <v>-1.1135857461024498E-3</v>
      </c>
    </row>
    <row r="88" spans="1:11" ht="16.5">
      <c r="A88" s="37"/>
      <c r="B88" s="164" t="s">
        <v>78</v>
      </c>
      <c r="C88" s="151" t="s">
        <v>149</v>
      </c>
      <c r="D88" s="160" t="s">
        <v>147</v>
      </c>
      <c r="E88" s="181">
        <v>56164</v>
      </c>
      <c r="F88" s="181">
        <v>132955.33333333334</v>
      </c>
      <c r="G88" s="156">
        <f>(F88-E88)/E88</f>
        <v>1.3672696626546068</v>
      </c>
      <c r="H88" s="181">
        <v>133103.55555555556</v>
      </c>
      <c r="I88" s="156">
        <f>(F88-H88)/H88</f>
        <v>-1.1135857461024256E-3</v>
      </c>
    </row>
    <row r="89" spans="1:11" ht="16.5" customHeight="1" thickBot="1">
      <c r="A89" s="35"/>
      <c r="B89" s="165" t="s">
        <v>77</v>
      </c>
      <c r="C89" s="152" t="s">
        <v>146</v>
      </c>
      <c r="D89" s="148" t="s">
        <v>162</v>
      </c>
      <c r="E89" s="175">
        <v>39373.528174603169</v>
      </c>
      <c r="F89" s="175">
        <v>96377.666666666672</v>
      </c>
      <c r="G89" s="158">
        <f>(F89-E89)/E89</f>
        <v>1.4477782696860904</v>
      </c>
      <c r="H89" s="175">
        <v>96485.111111111109</v>
      </c>
      <c r="I89" s="158">
        <f>(F89-H89)/H89</f>
        <v>-1.1135857461023828E-3</v>
      </c>
    </row>
    <row r="90" spans="1:11" ht="15.75" customHeight="1" thickBot="1">
      <c r="A90" s="214" t="s">
        <v>194</v>
      </c>
      <c r="B90" s="215"/>
      <c r="C90" s="215"/>
      <c r="D90" s="216"/>
      <c r="E90" s="83">
        <f>SUM(E83:E89)</f>
        <v>463614.54246031743</v>
      </c>
      <c r="F90" s="83">
        <f>SUM(F83:F89)</f>
        <v>1212474.9000000001</v>
      </c>
      <c r="G90" s="111">
        <f t="shared" ref="G90:G91" si="14">(F90-E90)/E90</f>
        <v>1.6152650293617148</v>
      </c>
      <c r="H90" s="83">
        <f>SUM(H83:H89)</f>
        <v>1217290.3142857142</v>
      </c>
      <c r="I90" s="104">
        <f t="shared" ref="I90:I91" si="15">(F90-H90)/H90</f>
        <v>-3.9558470392821983E-3</v>
      </c>
    </row>
    <row r="91" spans="1:11" ht="15.75" customHeight="1" thickBot="1">
      <c r="A91" s="214" t="s">
        <v>195</v>
      </c>
      <c r="B91" s="215"/>
      <c r="C91" s="215"/>
      <c r="D91" s="216"/>
      <c r="E91" s="99">
        <f>SUM(E90+E81+E74+E66+E55+E47+E39+E32)</f>
        <v>9407006.9700793643</v>
      </c>
      <c r="F91" s="99">
        <f>SUM(F32,F39,F47,F55,F66,F74,F81,F90)</f>
        <v>20557813.429583333</v>
      </c>
      <c r="G91" s="101">
        <f t="shared" si="14"/>
        <v>1.1853724032490955</v>
      </c>
      <c r="H91" s="99">
        <f>SUM(H32,H39,H47,H55,H66,H74,H81,H90)</f>
        <v>20620165.024999999</v>
      </c>
      <c r="I91" s="112">
        <f t="shared" si="15"/>
        <v>-3.0238165087946517E-3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B13:B14"/>
    <mergeCell ref="C13:C14"/>
    <mergeCell ref="D13:D14"/>
    <mergeCell ref="E13:E14"/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10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00" bestFit="1" customWidth="1"/>
    <col min="12" max="12" width="9.140625" style="200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199"/>
      <c r="F9" s="199"/>
    </row>
    <row r="10" spans="1:12" ht="18">
      <c r="A10" s="2" t="s">
        <v>210</v>
      </c>
      <c r="B10" s="2"/>
      <c r="C10" s="2"/>
    </row>
    <row r="11" spans="1:12" ht="18">
      <c r="A11" s="2" t="s">
        <v>227</v>
      </c>
    </row>
    <row r="12" spans="1:12" ht="15.75" thickBot="1"/>
    <row r="13" spans="1:12" ht="24.75" customHeight="1">
      <c r="A13" s="208" t="s">
        <v>3</v>
      </c>
      <c r="B13" s="208"/>
      <c r="C13" s="210" t="s">
        <v>0</v>
      </c>
      <c r="D13" s="204" t="s">
        <v>211</v>
      </c>
      <c r="E13" s="204" t="s">
        <v>212</v>
      </c>
      <c r="F13" s="204" t="s">
        <v>213</v>
      </c>
      <c r="G13" s="204" t="s">
        <v>214</v>
      </c>
      <c r="H13" s="204" t="s">
        <v>215</v>
      </c>
      <c r="I13" s="204" t="s">
        <v>216</v>
      </c>
    </row>
    <row r="14" spans="1:12" ht="24.75" customHeight="1" thickBot="1">
      <c r="A14" s="209"/>
      <c r="B14" s="209"/>
      <c r="C14" s="211"/>
      <c r="D14" s="224"/>
      <c r="E14" s="224"/>
      <c r="F14" s="224"/>
      <c r="G14" s="205"/>
      <c r="H14" s="224"/>
      <c r="I14" s="224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28"/>
    </row>
    <row r="16" spans="1:12" ht="18">
      <c r="A16" s="87"/>
      <c r="B16" s="193" t="s">
        <v>4</v>
      </c>
      <c r="C16" s="150" t="s">
        <v>163</v>
      </c>
      <c r="D16" s="229">
        <v>70000</v>
      </c>
      <c r="E16" s="229">
        <v>65000</v>
      </c>
      <c r="F16" s="229">
        <v>70000</v>
      </c>
      <c r="G16" s="143">
        <v>67500</v>
      </c>
      <c r="H16" s="143">
        <v>66000</v>
      </c>
      <c r="I16" s="143">
        <f>AVERAGE(D16:H16)</f>
        <v>67700</v>
      </c>
      <c r="K16" s="228"/>
      <c r="L16" s="230"/>
    </row>
    <row r="17" spans="1:16" ht="18">
      <c r="A17" s="88"/>
      <c r="B17" s="194" t="s">
        <v>5</v>
      </c>
      <c r="C17" s="151" t="s">
        <v>164</v>
      </c>
      <c r="D17" s="189">
        <v>120000</v>
      </c>
      <c r="E17" s="189">
        <v>100000</v>
      </c>
      <c r="F17" s="189">
        <v>120000</v>
      </c>
      <c r="G17" s="231">
        <v>107500</v>
      </c>
      <c r="H17" s="231">
        <v>100000</v>
      </c>
      <c r="I17" s="143">
        <f t="shared" ref="I17:I40" si="0">AVERAGE(D17:H17)</f>
        <v>109500</v>
      </c>
      <c r="K17" s="228"/>
      <c r="L17" s="230"/>
    </row>
    <row r="18" spans="1:16" ht="18">
      <c r="A18" s="88"/>
      <c r="B18" s="194" t="s">
        <v>6</v>
      </c>
      <c r="C18" s="151" t="s">
        <v>165</v>
      </c>
      <c r="D18" s="189">
        <v>85000</v>
      </c>
      <c r="E18" s="189">
        <v>100000</v>
      </c>
      <c r="F18" s="189">
        <v>50000</v>
      </c>
      <c r="G18" s="231">
        <v>92500</v>
      </c>
      <c r="H18" s="231">
        <v>76000</v>
      </c>
      <c r="I18" s="143">
        <f t="shared" si="0"/>
        <v>80700</v>
      </c>
      <c r="K18" s="228"/>
      <c r="L18" s="230"/>
    </row>
    <row r="19" spans="1:16" ht="18">
      <c r="A19" s="88"/>
      <c r="B19" s="194" t="s">
        <v>7</v>
      </c>
      <c r="C19" s="151" t="s">
        <v>166</v>
      </c>
      <c r="D19" s="189">
        <v>40000</v>
      </c>
      <c r="E19" s="189">
        <v>35000</v>
      </c>
      <c r="F19" s="189">
        <v>47500</v>
      </c>
      <c r="G19" s="231">
        <v>32500</v>
      </c>
      <c r="H19" s="231">
        <v>46000</v>
      </c>
      <c r="I19" s="143">
        <f t="shared" si="0"/>
        <v>40200</v>
      </c>
      <c r="K19" s="228"/>
      <c r="L19" s="230"/>
      <c r="P19" s="200"/>
    </row>
    <row r="20" spans="1:16" ht="18">
      <c r="A20" s="88"/>
      <c r="B20" s="194" t="s">
        <v>8</v>
      </c>
      <c r="C20" s="151" t="s">
        <v>167</v>
      </c>
      <c r="D20" s="189">
        <v>140000</v>
      </c>
      <c r="E20" s="189">
        <v>115000</v>
      </c>
      <c r="F20" s="189">
        <v>200000</v>
      </c>
      <c r="G20" s="231">
        <v>210000</v>
      </c>
      <c r="H20" s="231">
        <v>100000</v>
      </c>
      <c r="I20" s="143">
        <f t="shared" si="0"/>
        <v>153000</v>
      </c>
      <c r="K20" s="228"/>
      <c r="L20" s="230"/>
    </row>
    <row r="21" spans="1:16" ht="18.75" customHeight="1">
      <c r="A21" s="88"/>
      <c r="B21" s="194" t="s">
        <v>9</v>
      </c>
      <c r="C21" s="151" t="s">
        <v>168</v>
      </c>
      <c r="D21" s="189">
        <v>105000</v>
      </c>
      <c r="E21" s="189">
        <v>70000</v>
      </c>
      <c r="F21" s="189">
        <v>95000</v>
      </c>
      <c r="G21" s="231">
        <v>82500</v>
      </c>
      <c r="H21" s="231">
        <v>66000</v>
      </c>
      <c r="I21" s="143">
        <f t="shared" si="0"/>
        <v>83700</v>
      </c>
      <c r="K21" s="228"/>
      <c r="L21" s="230"/>
    </row>
    <row r="22" spans="1:16" ht="18">
      <c r="A22" s="88"/>
      <c r="B22" s="194" t="s">
        <v>10</v>
      </c>
      <c r="C22" s="151" t="s">
        <v>169</v>
      </c>
      <c r="D22" s="189">
        <v>90000</v>
      </c>
      <c r="E22" s="189">
        <v>50000</v>
      </c>
      <c r="F22" s="189">
        <v>85000</v>
      </c>
      <c r="G22" s="231">
        <v>50000</v>
      </c>
      <c r="H22" s="231">
        <v>50000</v>
      </c>
      <c r="I22" s="143">
        <f t="shared" si="0"/>
        <v>65000</v>
      </c>
      <c r="K22" s="228"/>
      <c r="L22" s="230"/>
    </row>
    <row r="23" spans="1:16" ht="18">
      <c r="A23" s="88"/>
      <c r="B23" s="194" t="s">
        <v>11</v>
      </c>
      <c r="C23" s="151" t="s">
        <v>170</v>
      </c>
      <c r="D23" s="189">
        <v>20000</v>
      </c>
      <c r="E23" s="189">
        <v>25000</v>
      </c>
      <c r="F23" s="189">
        <v>15000</v>
      </c>
      <c r="G23" s="231">
        <v>12500</v>
      </c>
      <c r="H23" s="231">
        <v>20000</v>
      </c>
      <c r="I23" s="143">
        <f t="shared" si="0"/>
        <v>18500</v>
      </c>
      <c r="K23" s="228"/>
      <c r="L23" s="230"/>
    </row>
    <row r="24" spans="1:16" ht="18">
      <c r="A24" s="88"/>
      <c r="B24" s="194" t="s">
        <v>12</v>
      </c>
      <c r="C24" s="151" t="s">
        <v>171</v>
      </c>
      <c r="D24" s="189">
        <v>20000</v>
      </c>
      <c r="E24" s="189">
        <v>25000</v>
      </c>
      <c r="F24" s="189">
        <v>20000</v>
      </c>
      <c r="G24" s="231">
        <v>12500</v>
      </c>
      <c r="H24" s="231">
        <v>36000</v>
      </c>
      <c r="I24" s="143">
        <f t="shared" si="0"/>
        <v>22700</v>
      </c>
      <c r="K24" s="228"/>
      <c r="L24" s="230"/>
    </row>
    <row r="25" spans="1:16" ht="18">
      <c r="A25" s="88"/>
      <c r="B25" s="194" t="s">
        <v>13</v>
      </c>
      <c r="C25" s="151" t="s">
        <v>172</v>
      </c>
      <c r="D25" s="189">
        <v>20000</v>
      </c>
      <c r="E25" s="189">
        <v>25000</v>
      </c>
      <c r="F25" s="189">
        <v>22500</v>
      </c>
      <c r="G25" s="231">
        <v>12500</v>
      </c>
      <c r="H25" s="231">
        <v>30000</v>
      </c>
      <c r="I25" s="143">
        <f t="shared" si="0"/>
        <v>22000</v>
      </c>
      <c r="K25" s="228"/>
      <c r="L25" s="230"/>
    </row>
    <row r="26" spans="1:16" ht="18">
      <c r="A26" s="88"/>
      <c r="B26" s="194" t="s">
        <v>14</v>
      </c>
      <c r="C26" s="151" t="s">
        <v>173</v>
      </c>
      <c r="D26" s="189">
        <v>20000</v>
      </c>
      <c r="E26" s="189">
        <v>25000</v>
      </c>
      <c r="F26" s="189">
        <v>30000</v>
      </c>
      <c r="G26" s="231">
        <v>12500</v>
      </c>
      <c r="H26" s="231">
        <v>20000</v>
      </c>
      <c r="I26" s="143">
        <f t="shared" si="0"/>
        <v>21500</v>
      </c>
      <c r="K26" s="228"/>
      <c r="L26" s="230"/>
    </row>
    <row r="27" spans="1:16" ht="18">
      <c r="A27" s="88"/>
      <c r="B27" s="194" t="s">
        <v>15</v>
      </c>
      <c r="C27" s="151" t="s">
        <v>174</v>
      </c>
      <c r="D27" s="189">
        <v>50000</v>
      </c>
      <c r="E27" s="189">
        <v>80000</v>
      </c>
      <c r="F27" s="189">
        <v>70000</v>
      </c>
      <c r="G27" s="231">
        <v>55000</v>
      </c>
      <c r="H27" s="231">
        <v>50000</v>
      </c>
      <c r="I27" s="143">
        <f t="shared" si="0"/>
        <v>61000</v>
      </c>
      <c r="K27" s="228"/>
      <c r="L27" s="230"/>
    </row>
    <row r="28" spans="1:16" ht="18">
      <c r="A28" s="88"/>
      <c r="B28" s="194" t="s">
        <v>16</v>
      </c>
      <c r="C28" s="151" t="s">
        <v>175</v>
      </c>
      <c r="D28" s="189">
        <v>20000</v>
      </c>
      <c r="E28" s="189">
        <v>25000</v>
      </c>
      <c r="F28" s="189">
        <v>35000</v>
      </c>
      <c r="G28" s="231">
        <v>27500</v>
      </c>
      <c r="H28" s="231">
        <v>30000</v>
      </c>
      <c r="I28" s="143">
        <f t="shared" si="0"/>
        <v>27500</v>
      </c>
      <c r="K28" s="228"/>
      <c r="L28" s="230"/>
    </row>
    <row r="29" spans="1:16" ht="18">
      <c r="A29" s="88"/>
      <c r="B29" s="194" t="s">
        <v>17</v>
      </c>
      <c r="C29" s="151" t="s">
        <v>176</v>
      </c>
      <c r="D29" s="189">
        <v>55000</v>
      </c>
      <c r="E29" s="189">
        <v>65000</v>
      </c>
      <c r="F29" s="189">
        <v>60000</v>
      </c>
      <c r="G29" s="231">
        <v>65000</v>
      </c>
      <c r="H29" s="231">
        <v>60000</v>
      </c>
      <c r="I29" s="143">
        <f t="shared" si="0"/>
        <v>61000</v>
      </c>
      <c r="K29" s="228"/>
      <c r="L29" s="230"/>
    </row>
    <row r="30" spans="1:16" ht="18">
      <c r="A30" s="88"/>
      <c r="B30" s="194" t="s">
        <v>18</v>
      </c>
      <c r="C30" s="151" t="s">
        <v>177</v>
      </c>
      <c r="D30" s="189">
        <v>60000</v>
      </c>
      <c r="E30" s="189">
        <v>90000</v>
      </c>
      <c r="F30" s="189">
        <v>250000</v>
      </c>
      <c r="G30" s="231">
        <v>47500</v>
      </c>
      <c r="H30" s="231">
        <v>50000</v>
      </c>
      <c r="I30" s="143">
        <f t="shared" si="0"/>
        <v>99500</v>
      </c>
      <c r="K30" s="228"/>
      <c r="L30" s="230"/>
    </row>
    <row r="31" spans="1:16" ht="16.5" customHeight="1" thickBot="1">
      <c r="A31" s="89"/>
      <c r="B31" s="195" t="s">
        <v>19</v>
      </c>
      <c r="C31" s="152" t="s">
        <v>178</v>
      </c>
      <c r="D31" s="190">
        <v>50000</v>
      </c>
      <c r="E31" s="190">
        <v>60000</v>
      </c>
      <c r="F31" s="190">
        <v>52500</v>
      </c>
      <c r="G31" s="145">
        <v>45000</v>
      </c>
      <c r="H31" s="145">
        <v>48000</v>
      </c>
      <c r="I31" s="143">
        <f t="shared" si="0"/>
        <v>51100</v>
      </c>
      <c r="K31" s="228"/>
      <c r="L31" s="230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3"/>
      <c r="K32" s="232"/>
      <c r="L32" s="233"/>
    </row>
    <row r="33" spans="1:12" ht="18">
      <c r="A33" s="87"/>
      <c r="B33" s="193" t="s">
        <v>26</v>
      </c>
      <c r="C33" s="153" t="s">
        <v>179</v>
      </c>
      <c r="D33" s="229">
        <v>100000</v>
      </c>
      <c r="E33" s="229">
        <v>100000</v>
      </c>
      <c r="F33" s="229">
        <v>95000</v>
      </c>
      <c r="G33" s="143">
        <v>130000</v>
      </c>
      <c r="H33" s="143">
        <v>93000</v>
      </c>
      <c r="I33" s="143">
        <f t="shared" si="0"/>
        <v>103600</v>
      </c>
      <c r="K33" s="234"/>
      <c r="L33" s="230"/>
    </row>
    <row r="34" spans="1:12" ht="18">
      <c r="A34" s="88"/>
      <c r="B34" s="194" t="s">
        <v>27</v>
      </c>
      <c r="C34" s="151" t="s">
        <v>180</v>
      </c>
      <c r="D34" s="189">
        <v>100000</v>
      </c>
      <c r="E34" s="189">
        <v>100000</v>
      </c>
      <c r="F34" s="189">
        <v>95000</v>
      </c>
      <c r="G34" s="231">
        <v>130000</v>
      </c>
      <c r="H34" s="231">
        <v>100000</v>
      </c>
      <c r="I34" s="143">
        <f t="shared" si="0"/>
        <v>105000</v>
      </c>
      <c r="K34" s="234"/>
      <c r="L34" s="230"/>
    </row>
    <row r="35" spans="1:12" ht="18">
      <c r="A35" s="88"/>
      <c r="B35" s="193" t="s">
        <v>28</v>
      </c>
      <c r="C35" s="151" t="s">
        <v>181</v>
      </c>
      <c r="D35" s="189">
        <v>45000</v>
      </c>
      <c r="E35" s="189">
        <v>45000</v>
      </c>
      <c r="F35" s="189">
        <v>47500</v>
      </c>
      <c r="G35" s="231">
        <v>42500</v>
      </c>
      <c r="H35" s="231">
        <v>48000</v>
      </c>
      <c r="I35" s="143">
        <f t="shared" si="0"/>
        <v>45600</v>
      </c>
      <c r="K35" s="234"/>
      <c r="L35" s="230"/>
    </row>
    <row r="36" spans="1:12" ht="18">
      <c r="A36" s="88"/>
      <c r="B36" s="194" t="s">
        <v>29</v>
      </c>
      <c r="C36" s="151" t="s">
        <v>182</v>
      </c>
      <c r="D36" s="189">
        <v>40000</v>
      </c>
      <c r="E36" s="189">
        <v>40000</v>
      </c>
      <c r="F36" s="189">
        <v>60000</v>
      </c>
      <c r="G36" s="231">
        <v>47500</v>
      </c>
      <c r="H36" s="231">
        <v>40000</v>
      </c>
      <c r="I36" s="143">
        <f t="shared" si="0"/>
        <v>45500</v>
      </c>
      <c r="K36" s="234"/>
      <c r="L36" s="230"/>
    </row>
    <row r="37" spans="1:12" ht="16.5" customHeight="1" thickBot="1">
      <c r="A37" s="89"/>
      <c r="B37" s="193" t="s">
        <v>30</v>
      </c>
      <c r="C37" s="151" t="s">
        <v>183</v>
      </c>
      <c r="D37" s="189">
        <v>40000</v>
      </c>
      <c r="E37" s="189">
        <v>35000</v>
      </c>
      <c r="F37" s="189">
        <v>62500</v>
      </c>
      <c r="G37" s="231">
        <v>35000</v>
      </c>
      <c r="H37" s="231">
        <v>36000</v>
      </c>
      <c r="I37" s="143">
        <f t="shared" si="0"/>
        <v>41700</v>
      </c>
      <c r="K37" s="234"/>
      <c r="L37" s="230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3"/>
      <c r="K38" s="232"/>
      <c r="L38" s="233"/>
    </row>
    <row r="39" spans="1:12" ht="18">
      <c r="A39" s="87"/>
      <c r="B39" s="196" t="s">
        <v>31</v>
      </c>
      <c r="C39" s="154" t="s">
        <v>217</v>
      </c>
      <c r="D39" s="235">
        <v>1345500</v>
      </c>
      <c r="E39" s="168">
        <v>1600000</v>
      </c>
      <c r="F39" s="168">
        <v>1435200</v>
      </c>
      <c r="G39" s="236">
        <v>1255800</v>
      </c>
      <c r="H39" s="237">
        <v>1345500</v>
      </c>
      <c r="I39" s="143">
        <f t="shared" si="0"/>
        <v>1396400</v>
      </c>
      <c r="K39" s="234"/>
      <c r="L39" s="230"/>
    </row>
    <row r="40" spans="1:12" ht="18.75" thickBot="1">
      <c r="A40" s="89"/>
      <c r="B40" s="195" t="s">
        <v>32</v>
      </c>
      <c r="C40" s="152" t="s">
        <v>185</v>
      </c>
      <c r="D40" s="238">
        <v>1076400</v>
      </c>
      <c r="E40" s="174">
        <v>1000000</v>
      </c>
      <c r="F40" s="174">
        <v>1076400</v>
      </c>
      <c r="G40" s="236">
        <v>986700</v>
      </c>
      <c r="H40" s="236">
        <v>1000000</v>
      </c>
      <c r="I40" s="143">
        <f t="shared" si="0"/>
        <v>1027900</v>
      </c>
      <c r="K40" s="234"/>
      <c r="L40" s="230"/>
    </row>
    <row r="41" spans="1:12">
      <c r="D41" s="90">
        <f>SUM(D16:D40)</f>
        <v>3711900</v>
      </c>
      <c r="E41" s="90">
        <f t="shared" ref="E41:H41" si="1">SUM(E16:E40)</f>
        <v>3875000</v>
      </c>
      <c r="F41" s="90">
        <f t="shared" si="1"/>
        <v>4094100</v>
      </c>
      <c r="G41" s="90">
        <f t="shared" si="1"/>
        <v>3560000</v>
      </c>
      <c r="H41" s="90">
        <f t="shared" si="1"/>
        <v>3510500</v>
      </c>
      <c r="I41" s="90"/>
    </row>
    <row r="44" spans="1:12" ht="14.25" customHeight="1"/>
    <row r="48" spans="1:12" ht="15" customHeight="1"/>
    <row r="49" spans="11:12" s="125" customFormat="1" ht="15" customHeight="1">
      <c r="K49" s="200"/>
      <c r="L49" s="200"/>
    </row>
    <row r="50" spans="11:12" s="125" customFormat="1" ht="15" customHeight="1">
      <c r="K50" s="200"/>
      <c r="L50" s="200"/>
    </row>
    <row r="51" spans="11:12" s="125" customFormat="1" ht="15" customHeight="1">
      <c r="K51" s="200"/>
      <c r="L51" s="200"/>
    </row>
    <row r="52" spans="11:12" s="125" customFormat="1" ht="15" customHeight="1">
      <c r="K52" s="200"/>
      <c r="L52" s="200"/>
    </row>
    <row r="53" spans="11:12" s="125" customFormat="1" ht="15" customHeight="1">
      <c r="K53" s="200"/>
      <c r="L53" s="200"/>
    </row>
    <row r="54" spans="11:12" s="125" customFormat="1" ht="15" customHeight="1">
      <c r="K54" s="200"/>
      <c r="L54" s="200"/>
    </row>
    <row r="55" spans="11:12" s="125" customFormat="1" ht="15" customHeight="1">
      <c r="K55" s="200"/>
      <c r="L55" s="200"/>
    </row>
    <row r="56" spans="11:12" s="125" customFormat="1" ht="15" customHeight="1">
      <c r="K56" s="200"/>
      <c r="L56" s="200"/>
    </row>
    <row r="57" spans="11:12" s="125" customFormat="1" ht="15" customHeight="1">
      <c r="K57" s="200"/>
      <c r="L57" s="200"/>
    </row>
    <row r="58" spans="11:12" s="125" customFormat="1" ht="15" customHeight="1">
      <c r="K58" s="200"/>
      <c r="L58" s="200"/>
    </row>
    <row r="59" spans="11:12" s="125" customFormat="1" ht="15" customHeight="1">
      <c r="K59" s="200"/>
      <c r="L59" s="200"/>
    </row>
    <row r="60" spans="11:12" s="125" customFormat="1" ht="15" customHeight="1">
      <c r="K60" s="200"/>
      <c r="L60" s="200"/>
    </row>
    <row r="61" spans="11:12" s="125" customFormat="1" ht="15" customHeight="1">
      <c r="K61" s="200"/>
      <c r="L61" s="200"/>
    </row>
    <row r="62" spans="11:12" s="125" customFormat="1" ht="15" customHeight="1">
      <c r="K62" s="200"/>
      <c r="L62" s="200"/>
    </row>
    <row r="63" spans="11:12" s="125" customFormat="1" ht="15" customHeight="1">
      <c r="K63" s="200"/>
      <c r="L63" s="200"/>
    </row>
    <row r="64" spans="11:12" s="125" customFormat="1" ht="15" customHeight="1">
      <c r="K64" s="200"/>
      <c r="L64" s="200"/>
    </row>
    <row r="65" spans="11:12" s="125" customFormat="1" ht="15" customHeight="1">
      <c r="K65" s="200"/>
      <c r="L65" s="200"/>
    </row>
    <row r="66" spans="11:12" s="125" customFormat="1" ht="15" customHeight="1">
      <c r="K66" s="200"/>
      <c r="L66" s="200"/>
    </row>
    <row r="67" spans="11:12" s="125" customFormat="1" ht="15" customHeight="1">
      <c r="K67" s="200"/>
      <c r="L67" s="200"/>
    </row>
    <row r="68" spans="11:12" s="125" customFormat="1" ht="15" customHeight="1">
      <c r="K68" s="200"/>
      <c r="L68" s="200"/>
    </row>
    <row r="69" spans="11:12" s="125" customFormat="1" ht="15" customHeight="1">
      <c r="K69" s="200"/>
      <c r="L69" s="200"/>
    </row>
    <row r="70" spans="11:12" s="125" customFormat="1" ht="15" customHeight="1">
      <c r="K70" s="200"/>
      <c r="L70" s="200"/>
    </row>
    <row r="71" spans="11:12" s="125" customFormat="1" ht="15" customHeight="1">
      <c r="K71" s="200"/>
      <c r="L71" s="200"/>
    </row>
    <row r="72" spans="11:12" s="125" customFormat="1" ht="15" customHeight="1">
      <c r="K72" s="200"/>
      <c r="L72" s="200"/>
    </row>
    <row r="73" spans="11:12" s="125" customFormat="1" ht="15" customHeight="1">
      <c r="K73" s="200"/>
      <c r="L73" s="200"/>
    </row>
    <row r="74" spans="11:12" s="125" customFormat="1" ht="15" customHeight="1">
      <c r="K74" s="200"/>
      <c r="L74" s="200"/>
    </row>
    <row r="75" spans="11:12" s="125" customFormat="1" ht="15" customHeight="1">
      <c r="K75" s="200"/>
      <c r="L75" s="200"/>
    </row>
    <row r="76" spans="11:12" s="125" customFormat="1" ht="15" customHeight="1">
      <c r="K76" s="200"/>
      <c r="L76" s="200"/>
    </row>
    <row r="77" spans="11:12" s="125" customFormat="1" ht="15" customHeight="1">
      <c r="K77" s="200"/>
      <c r="L77" s="200"/>
    </row>
    <row r="78" spans="11:12" s="125" customFormat="1" ht="15" customHeight="1">
      <c r="K78" s="200"/>
      <c r="L78" s="200"/>
    </row>
    <row r="79" spans="11:12" s="125" customFormat="1" ht="15" customHeight="1">
      <c r="K79" s="200"/>
      <c r="L79" s="200"/>
    </row>
    <row r="80" spans="11:12" s="125" customFormat="1" ht="15" customHeight="1">
      <c r="K80" s="200"/>
      <c r="L80" s="200"/>
    </row>
    <row r="81" spans="11:12" s="125" customFormat="1" ht="15" customHeight="1">
      <c r="K81" s="200"/>
      <c r="L81" s="200"/>
    </row>
    <row r="82" spans="11:12" s="125" customFormat="1" ht="15" customHeight="1">
      <c r="K82" s="200"/>
      <c r="L82" s="200"/>
    </row>
    <row r="83" spans="11:12" s="125" customFormat="1" ht="15" customHeight="1">
      <c r="K83" s="200"/>
      <c r="L83" s="200"/>
    </row>
    <row r="84" spans="11:12" s="125" customFormat="1" ht="15" customHeight="1">
      <c r="K84" s="200"/>
      <c r="L84" s="200"/>
    </row>
    <row r="85" spans="11:12" s="125" customFormat="1" ht="15" customHeight="1">
      <c r="K85" s="200"/>
      <c r="L85" s="200"/>
    </row>
    <row r="86" spans="11:12" s="125" customFormat="1" ht="15" customHeight="1">
      <c r="K86" s="200"/>
      <c r="L86" s="200"/>
    </row>
    <row r="87" spans="11:12" s="125" customFormat="1" ht="15" customHeight="1">
      <c r="K87" s="200"/>
      <c r="L87" s="200"/>
    </row>
    <row r="88" spans="11:12" s="125" customFormat="1" ht="15" customHeight="1">
      <c r="K88" s="200"/>
      <c r="L88" s="200"/>
    </row>
    <row r="89" spans="11:12" s="125" customFormat="1" ht="15" customHeight="1">
      <c r="K89" s="200"/>
      <c r="L89" s="200"/>
    </row>
    <row r="90" spans="11:12" s="125" customFormat="1" ht="15" customHeight="1">
      <c r="K90" s="200"/>
      <c r="L90" s="200"/>
    </row>
    <row r="91" spans="11:12" s="125" customFormat="1" ht="15" customHeight="1">
      <c r="K91" s="200"/>
      <c r="L91" s="200"/>
    </row>
    <row r="92" spans="11:12" s="125" customFormat="1">
      <c r="K92" s="200"/>
      <c r="L92" s="200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02-01-2024</vt:lpstr>
      <vt:lpstr>By Order</vt:lpstr>
      <vt:lpstr>All Stores</vt:lpstr>
      <vt:lpstr>'02-01-2024'!Print_Titles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2024-01-04T10:30:22Z</cp:lastPrinted>
  <dcterms:created xsi:type="dcterms:W3CDTF">2010-10-20T06:23:14Z</dcterms:created>
  <dcterms:modified xsi:type="dcterms:W3CDTF">2024-01-04T10:32:10Z</dcterms:modified>
</cp:coreProperties>
</file>