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26-12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'26-12-2023'!$12:$14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8" i="11" l="1"/>
  <c r="G88" i="11"/>
  <c r="I84" i="11"/>
  <c r="G84" i="11"/>
  <c r="I83" i="11"/>
  <c r="G83" i="11"/>
  <c r="I87" i="11"/>
  <c r="G87" i="11"/>
  <c r="I86" i="11"/>
  <c r="G86" i="11"/>
  <c r="I89" i="11"/>
  <c r="G89" i="11"/>
  <c r="I85" i="11"/>
  <c r="G85" i="11"/>
  <c r="I79" i="11"/>
  <c r="G79" i="11"/>
  <c r="I80" i="11"/>
  <c r="G80" i="11"/>
  <c r="I77" i="11"/>
  <c r="G77" i="11"/>
  <c r="I76" i="11"/>
  <c r="G76" i="11"/>
  <c r="I78" i="11"/>
  <c r="G78" i="11"/>
  <c r="I72" i="11"/>
  <c r="G72" i="11"/>
  <c r="I70" i="11"/>
  <c r="G70" i="11"/>
  <c r="I73" i="11"/>
  <c r="G73" i="11"/>
  <c r="I68" i="11"/>
  <c r="G68" i="11"/>
  <c r="I69" i="11"/>
  <c r="G69" i="11"/>
  <c r="I71" i="11"/>
  <c r="G71" i="11"/>
  <c r="I61" i="11"/>
  <c r="G61" i="11"/>
  <c r="I63" i="11"/>
  <c r="G63" i="11"/>
  <c r="I64" i="11"/>
  <c r="G64" i="11"/>
  <c r="I65" i="11"/>
  <c r="G65" i="11"/>
  <c r="I57" i="11"/>
  <c r="G57" i="11"/>
  <c r="I58" i="11"/>
  <c r="G58" i="11"/>
  <c r="I60" i="11"/>
  <c r="G60" i="11"/>
  <c r="I62" i="11"/>
  <c r="G62" i="11"/>
  <c r="I59" i="11"/>
  <c r="G59" i="11"/>
  <c r="I49" i="11"/>
  <c r="G49" i="11"/>
  <c r="I51" i="11"/>
  <c r="G51" i="11"/>
  <c r="I50" i="11"/>
  <c r="G50" i="11"/>
  <c r="I53" i="11"/>
  <c r="G53" i="11"/>
  <c r="I52" i="11"/>
  <c r="G52" i="11"/>
  <c r="I54" i="11"/>
  <c r="G54" i="11"/>
  <c r="I45" i="11"/>
  <c r="G45" i="11"/>
  <c r="I41" i="11"/>
  <c r="G41" i="11"/>
  <c r="I43" i="11"/>
  <c r="G43" i="11"/>
  <c r="I46" i="11"/>
  <c r="G46" i="11"/>
  <c r="I44" i="11"/>
  <c r="G44" i="11"/>
  <c r="I42" i="11"/>
  <c r="G42" i="11"/>
  <c r="I35" i="11"/>
  <c r="G35" i="11"/>
  <c r="I38" i="11"/>
  <c r="G38" i="11"/>
  <c r="I34" i="11"/>
  <c r="G34" i="11"/>
  <c r="I37" i="11"/>
  <c r="G37" i="11"/>
  <c r="I36" i="11"/>
  <c r="G36" i="11"/>
  <c r="I18" i="11"/>
  <c r="G18" i="11"/>
  <c r="I19" i="11"/>
  <c r="G19" i="11"/>
  <c r="I22" i="11"/>
  <c r="G22" i="11"/>
  <c r="I20" i="11"/>
  <c r="G20" i="11"/>
  <c r="I27" i="11"/>
  <c r="G27" i="11"/>
  <c r="I29" i="11"/>
  <c r="G29" i="11"/>
  <c r="I31" i="11"/>
  <c r="G31" i="11"/>
  <c r="I28" i="11"/>
  <c r="G28" i="11"/>
  <c r="I26" i="11"/>
  <c r="G26" i="11"/>
  <c r="I23" i="11"/>
  <c r="G23" i="11"/>
  <c r="I30" i="11"/>
  <c r="G30" i="11"/>
  <c r="I25" i="11"/>
  <c r="G25" i="11"/>
  <c r="I17" i="11"/>
  <c r="G17" i="11"/>
  <c r="I16" i="11"/>
  <c r="G16" i="11"/>
  <c r="I21" i="11"/>
  <c r="G21" i="11"/>
  <c r="I24" i="11"/>
  <c r="G24" i="11"/>
  <c r="F15" i="8"/>
  <c r="H15" i="8"/>
  <c r="I15" i="8" s="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6" i="8" l="1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<sst xmlns="http://schemas.openxmlformats.org/spreadsheetml/2006/main" count="851" uniqueCount="230">
  <si>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</si>
  <si>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</si>
  <si>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</si>
  <si>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</si>
  <si>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</si>
  <si>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</si>
  <si>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</si>
  <si>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</si>
  <si>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</si>
  <si>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</si>
  <si>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</si>
  <si>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</si>
  <si>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</si>
  <si>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</si>
  <si>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</si>
  <si>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</si>
  <si>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</si>
  <si>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</si>
  <si>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</si>
  <si>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</si>
  <si>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</si>
  <si>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</si>
  <si>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</si>
  <si>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</si>
  <si>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</si>
  <si>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</si>
  <si>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</si>
  <si>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</si>
  <si>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</si>
  <si>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</si>
  <si>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</si>
  <si>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</si>
  <si>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</si>
  <si>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</si>
  <si>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</si>
  <si>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</si>
  <si>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</si>
  <si>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</si>
  <si>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</si>
  <si>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</si>
  <si>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</si>
  <si>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</si>
  <si>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</si>
  <si>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</si>
  <si>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</si>
  <si>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</si>
  <si>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</si>
  <si>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</si>
  <si>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</si>
  <si>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</si>
  <si>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</si>
  <si>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</si>
  <si>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</si>
  <si>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</si>
  <si>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</si>
  <si>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</si>
  <si>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</si>
  <si>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</si>
  <si>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</si>
  <si>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</si>
  <si>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</si>
  <si>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</si>
  <si>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</si>
  <si>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</si>
  <si>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</si>
  <si>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</si>
  <si>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</si>
  <si>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</si>
  <si>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</si>
  <si>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</si>
  <si>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</si>
  <si>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</si>
  <si>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</si>
  <si>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</si>
  <si>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</si>
  <si>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</si>
  <si>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</si>
  <si>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</si>
  <si>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</si>
  <si>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</si>
  <si>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</si>
  <si>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</si>
  <si>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</si>
  <si>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</si>
  <si>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</si>
  <si>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</si>
  <si>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</si>
  <si>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</si>
  <si>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</si>
  <si>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</si>
  <si>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</si>
  <si>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</si>
  <si>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</si>
  <si>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</si>
  <si>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</si>
  <si>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</si>
  <si>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</si>
  <si>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</si>
  <si>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</si>
  <si>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</si>
  <si>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</si>
  <si>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</si>
  <si>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</si>
  <si>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</si>
  <si>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</si>
  <si>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</si>
  <si>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</si>
  <si>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</si>
  <si>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</si>
  <si>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</si>
  <si>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</si>
  <si>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</si>
  <si>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</si>
  <si>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</si>
  <si>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</si>
  <si>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</si>
  <si>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</si>
  <si>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</si>
  <si>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</si>
  <si>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</si>
  <si>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</si>
  <si>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</si>
  <si>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</si>
  <si>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</si>
  <si>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</si>
  <si>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</si>
  <si>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</si>
  <si>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</si>
  <si>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</si>
  <si>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</si>
  <si>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</si>
  <si>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</si>
  <si>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</si>
  <si>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</si>
  <si>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</si>
  <si>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</si>
  <si>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</si>
  <si>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</si>
  <si>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</si>
  <si>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</si>
  <si>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</si>
  <si>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</si>
  <si>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</si>
  <si>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</si>
  <si>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</si>
  <si>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</si>
  <si>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</si>
  <si>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</si>
  <si>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</si>
  <si>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</si>
  <si>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</si>
  <si>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</si>
  <si>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</si>
  <si>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</si>
  <si>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</si>
  <si>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</si>
  <si>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</si>
  <si>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</si>
  <si>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</si>
  <si>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</si>
  <si>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</si>
  <si>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</si>
  <si>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</si>
  <si>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</si>
  <si>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</si>
  <si>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</si>
  <si>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</si>
  <si>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</si>
  <si>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</si>
  <si>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</si>
  <si>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</si>
  <si>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</si>
  <si>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</si>
  <si>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</si>
  <si>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</si>
  <si>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</si>
  <si>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</si>
  <si>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</si>
  <si>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</si>
  <si>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</si>
  <si>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</si>
  <si>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</si>
  <si>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</si>
  <si>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</si>
  <si>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</si>
  <si>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</si>
  <si>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</si>
  <si>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</si>
  <si>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</si>
  <si>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</si>
  <si>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</si>
  <si>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</si>
  <si>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</si>
  <si>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</si>
  <si>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</si>
  <si>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</si>
  <si>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</si>
  <si>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</si>
  <si>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</si>
  <si>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</si>
  <si>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</si>
  <si>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</si>
  <si>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</si>
  <si>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</si>
  <si>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</si>
  <si>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</si>
  <si>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</si>
  <si>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</si>
  <si>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</si>
  <si>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معدل الأسعار في كانون الأول 2022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</si>
  <si>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</si>
  <si>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</si>
  <si>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</si>
  <si>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</si>
  <si>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</si>
  <si>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</si>
  <si>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</si>
  <si>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</si>
  <si>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</si>
  <si>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أسعار المحلات والملاحم في 18-12-2023 (ل.ل.)</t>
  </si>
  <si>
    <t>معدل أسعار  السوبرماركات في 18-12-2023(ل.ل.)</t>
  </si>
  <si>
    <t>المعدل العام للأسعار في 18-12-2023  (ل.ل.)</t>
  </si>
  <si>
    <t xml:space="preserve"> التاريخ 26كانون الأول 2023</t>
  </si>
  <si>
    <t>معدل أسعار  السوبرماركات في 26-12-2023(ل.ل.)</t>
  </si>
  <si>
    <t>معدل أسعار المحلات والملاحم في 26-12-2023 (ل.ل.)</t>
  </si>
  <si>
    <t xml:space="preserve"> التاريخ 26 كانون الأول 2023</t>
  </si>
  <si>
    <t>المعدل العام للأسعار في 26-12-2023 (ل.ل.)</t>
  </si>
  <si>
    <t>المعدل العام للأسعار في 26-12-2023  (ل.ل.)</t>
  </si>
  <si>
    <t>1$=89800 LBP</t>
  </si>
  <si>
    <t xml:space="preserve"> التاريخ26كانون الأول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</si>
</sst>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4" fillId="2" borderId="17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16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28" xfId="0" applyNumberFormat="1" applyFont="1" applyFill="1" applyBorder="1" applyAlignment="1">
      <alignment horizontal="center"/>
    </xf>
    <xf numFmtId="1" fontId="4" fillId="0" borderId="16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1" fontId="1" fillId="2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37" t="s">
        <v>202</v>
      </c>
      <c r="B9" s="237"/>
      <c r="C9" s="237"/>
      <c r="D9" s="237"/>
      <c r="E9" s="237"/>
      <c r="F9" s="237"/>
      <c r="G9" s="237"/>
      <c r="H9" s="237"/>
      <c r="I9" s="237"/>
    </row>
    <row r="10" spans="1:9" ht="18">
      <c r="A10" s="2" t="s">
        <v>222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38" t="s">
        <v>3</v>
      </c>
      <c r="B12" s="244"/>
      <c r="C12" s="242" t="s">
        <v>0</v>
      </c>
      <c r="D12" s="240" t="s">
        <v>23</v>
      </c>
      <c r="E12" s="240" t="s">
        <v>209</v>
      </c>
      <c r="F12" s="240" t="s">
        <v>223</v>
      </c>
      <c r="G12" s="240" t="s">
        <v>197</v>
      </c>
      <c r="H12" s="240" t="s">
        <v>220</v>
      </c>
      <c r="I12" s="240" t="s">
        <v>187</v>
      </c>
    </row>
    <row r="13" spans="1:9" ht="38.25" customHeight="1" thickBot="1">
      <c r="A13" s="239"/>
      <c r="B13" s="245"/>
      <c r="C13" s="243"/>
      <c r="D13" s="241"/>
      <c r="E13" s="241"/>
      <c r="F13" s="241"/>
      <c r="G13" s="241"/>
      <c r="H13" s="241"/>
      <c r="I13" s="241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4">
        <v>27789.447222222225</v>
      </c>
      <c r="F15" s="173">
        <v>75548.800000000003</v>
      </c>
      <c r="G15" s="45">
        <f t="shared" ref="G15:G30" si="0">(F15-E15)/E15</f>
        <v>1.7186147099603455</v>
      </c>
      <c r="H15" s="194">
        <v>72948.800000000003</v>
      </c>
      <c r="I15" s="45">
        <f t="shared" ref="I15:I30" si="1">(F15-H15)/H15</f>
        <v>3.5641436185379335E-2</v>
      </c>
    </row>
    <row r="16" spans="1:9" ht="16.5">
      <c r="A16" s="37"/>
      <c r="B16" s="92" t="s">
        <v>5</v>
      </c>
      <c r="C16" s="148" t="s">
        <v>85</v>
      </c>
      <c r="D16" s="144" t="s">
        <v>161</v>
      </c>
      <c r="E16" s="167">
        <v>33460.626785714303</v>
      </c>
      <c r="F16" s="167">
        <v>160499.77777777778</v>
      </c>
      <c r="G16" s="48">
        <f>(F16-E16)/E16</f>
        <v>3.796675770768934</v>
      </c>
      <c r="H16" s="192">
        <v>147720.88888888888</v>
      </c>
      <c r="I16" s="44">
        <f t="shared" si="1"/>
        <v>8.6506986148051093E-2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67">
        <v>24158.199305555558</v>
      </c>
      <c r="F17" s="167">
        <v>94849.8</v>
      </c>
      <c r="G17" s="48">
        <f t="shared" si="0"/>
        <v>2.926194945257687</v>
      </c>
      <c r="H17" s="192">
        <v>92448.8</v>
      </c>
      <c r="I17" s="44">
        <f t="shared" si="1"/>
        <v>2.5971132129351596E-2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67">
        <v>11677.747222222222</v>
      </c>
      <c r="F18" s="167">
        <v>54348.800000000003</v>
      </c>
      <c r="G18" s="48">
        <f t="shared" si="0"/>
        <v>3.6540483336183804</v>
      </c>
      <c r="H18" s="192">
        <v>57348.800000000003</v>
      </c>
      <c r="I18" s="44">
        <f t="shared" si="1"/>
        <v>-5.2311469464051553E-2</v>
      </c>
    </row>
    <row r="19" spans="1:9" ht="16.5">
      <c r="A19" s="37"/>
      <c r="B19" s="92" t="s">
        <v>8</v>
      </c>
      <c r="C19" s="148" t="s">
        <v>89</v>
      </c>
      <c r="D19" s="144" t="s">
        <v>161</v>
      </c>
      <c r="E19" s="167">
        <v>35225.157142857148</v>
      </c>
      <c r="F19" s="167">
        <v>164937.25</v>
      </c>
      <c r="G19" s="48">
        <f t="shared" si="0"/>
        <v>3.6823708786050222</v>
      </c>
      <c r="H19" s="192">
        <v>166186</v>
      </c>
      <c r="I19" s="44">
        <f t="shared" si="1"/>
        <v>-7.5141708687855779E-3</v>
      </c>
    </row>
    <row r="20" spans="1:9" ht="16.5">
      <c r="A20" s="37"/>
      <c r="B20" s="92" t="s">
        <v>9</v>
      </c>
      <c r="C20" s="148" t="s">
        <v>88</v>
      </c>
      <c r="D20" s="11" t="s">
        <v>161</v>
      </c>
      <c r="E20" s="167">
        <v>35858.033333333333</v>
      </c>
      <c r="F20" s="167">
        <v>141249.79999999999</v>
      </c>
      <c r="G20" s="48">
        <f t="shared" si="0"/>
        <v>2.9391396256162032</v>
      </c>
      <c r="H20" s="192">
        <v>115349.8</v>
      </c>
      <c r="I20" s="44">
        <f t="shared" si="1"/>
        <v>0.22453441618450995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67">
        <v>21792.199999999997</v>
      </c>
      <c r="F21" s="167">
        <v>67849.8</v>
      </c>
      <c r="G21" s="48">
        <f t="shared" si="0"/>
        <v>2.1134901478510666</v>
      </c>
      <c r="H21" s="192">
        <v>69549.8</v>
      </c>
      <c r="I21" s="44">
        <f t="shared" si="1"/>
        <v>-2.444291716151592E-2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67">
        <v>5192.9604166666668</v>
      </c>
      <c r="F22" s="167">
        <v>26833.111111111109</v>
      </c>
      <c r="G22" s="48">
        <f t="shared" si="0"/>
        <v>4.1672088670252441</v>
      </c>
      <c r="H22" s="192">
        <v>23166.444444444445</v>
      </c>
      <c r="I22" s="44">
        <f t="shared" si="1"/>
        <v>0.15827489951941975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67">
        <v>6599.4624999999996</v>
      </c>
      <c r="F23" s="167">
        <v>43388.666666666664</v>
      </c>
      <c r="G23" s="48">
        <f t="shared" si="0"/>
        <v>5.5745758335116937</v>
      </c>
      <c r="H23" s="192">
        <v>37277.555555555555</v>
      </c>
      <c r="I23" s="44">
        <f t="shared" si="1"/>
        <v>0.16393540348973759</v>
      </c>
    </row>
    <row r="24" spans="1:9" ht="16.5">
      <c r="A24" s="37"/>
      <c r="B24" s="92" t="s">
        <v>13</v>
      </c>
      <c r="C24" s="15" t="s">
        <v>93</v>
      </c>
      <c r="D24" s="146" t="s">
        <v>81</v>
      </c>
      <c r="E24" s="167">
        <v>6306.21875</v>
      </c>
      <c r="F24" s="167">
        <v>44166.444444444445</v>
      </c>
      <c r="G24" s="48">
        <f t="shared" si="0"/>
        <v>6.0036334284224511</v>
      </c>
      <c r="H24" s="192">
        <v>37499.777777777781</v>
      </c>
      <c r="I24" s="44">
        <f t="shared" si="1"/>
        <v>0.17777883128196306</v>
      </c>
    </row>
    <row r="25" spans="1:9" ht="16.5">
      <c r="A25" s="37"/>
      <c r="B25" s="92" t="s">
        <v>14</v>
      </c>
      <c r="C25" s="15" t="s">
        <v>94</v>
      </c>
      <c r="D25" s="146" t="s">
        <v>81</v>
      </c>
      <c r="E25" s="167">
        <v>6206.9131944444443</v>
      </c>
      <c r="F25" s="167">
        <v>40749.800000000003</v>
      </c>
      <c r="G25" s="48">
        <f>(F25-E25)/E25</f>
        <v>5.5652279520315338</v>
      </c>
      <c r="H25" s="192">
        <v>34349.800000000003</v>
      </c>
      <c r="I25" s="44">
        <f t="shared" si="1"/>
        <v>0.18631840651182829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67">
        <v>15923.795535714286</v>
      </c>
      <c r="F26" s="167">
        <v>92610.888888888891</v>
      </c>
      <c r="G26" s="48">
        <f>(F26-E26)/E26</f>
        <v>4.8158803082580954</v>
      </c>
      <c r="H26" s="192">
        <v>84166.444444444438</v>
      </c>
      <c r="I26" s="44">
        <f t="shared" si="1"/>
        <v>0.10033029790177674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67">
        <v>6515.0562499999996</v>
      </c>
      <c r="F27" s="167">
        <v>42277.555555555555</v>
      </c>
      <c r="G27" s="48">
        <f t="shared" si="0"/>
        <v>5.4892080640985341</v>
      </c>
      <c r="H27" s="192">
        <v>43388.666666666664</v>
      </c>
      <c r="I27" s="44">
        <f t="shared" si="1"/>
        <v>-2.5608325778877193E-2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67">
        <v>20166.391666666666</v>
      </c>
      <c r="F28" s="167">
        <v>73148.800000000003</v>
      </c>
      <c r="G28" s="48">
        <f t="shared" si="0"/>
        <v>2.6272626858134847</v>
      </c>
      <c r="H28" s="192">
        <v>70749.8</v>
      </c>
      <c r="I28" s="44">
        <f t="shared" si="1"/>
        <v>3.3908223062114662E-2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67">
        <v>23302.851339285713</v>
      </c>
      <c r="F29" s="167">
        <v>120692.85714285714</v>
      </c>
      <c r="G29" s="48">
        <f t="shared" si="0"/>
        <v>4.1793171310063668</v>
      </c>
      <c r="H29" s="192">
        <v>117058.33333333333</v>
      </c>
      <c r="I29" s="44">
        <f t="shared" si="1"/>
        <v>3.104882588046259E-2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0">
        <v>20423.494444444445</v>
      </c>
      <c r="F30" s="170">
        <v>58449.8</v>
      </c>
      <c r="G30" s="51">
        <f t="shared" si="0"/>
        <v>1.8618902685333261</v>
      </c>
      <c r="H30" s="193">
        <v>58348.800000000003</v>
      </c>
      <c r="I30" s="56">
        <f t="shared" si="1"/>
        <v>1.7309696171986398E-3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39"/>
      <c r="F31" s="183"/>
      <c r="G31" s="52"/>
      <c r="H31" s="197"/>
      <c r="I31" s="53"/>
    </row>
    <row r="32" spans="1:9" ht="16.5">
      <c r="A32" s="33"/>
      <c r="B32" s="39" t="s">
        <v>26</v>
      </c>
      <c r="C32" s="150" t="s">
        <v>100</v>
      </c>
      <c r="D32" s="20" t="s">
        <v>161</v>
      </c>
      <c r="E32" s="173">
        <v>27666.383333333331</v>
      </c>
      <c r="F32" s="173">
        <v>147449.79999999999</v>
      </c>
      <c r="G32" s="45">
        <f>(F32-E32)/E32</f>
        <v>4.3295654232603589</v>
      </c>
      <c r="H32" s="194">
        <v>137949.79999999999</v>
      </c>
      <c r="I32" s="44">
        <f>(F32-H32)/H32</f>
        <v>6.8865630830925464E-2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7">
        <v>26582.15</v>
      </c>
      <c r="F33" s="167">
        <v>153949.79999999999</v>
      </c>
      <c r="G33" s="48">
        <f>(F33-E33)/E33</f>
        <v>4.7914728492616279</v>
      </c>
      <c r="H33" s="192">
        <v>136949.79999999999</v>
      </c>
      <c r="I33" s="44">
        <f>(F33-H33)/H33</f>
        <v>0.12413307649956408</v>
      </c>
    </row>
    <row r="34" spans="1:9" ht="16.5">
      <c r="A34" s="37"/>
      <c r="B34" s="162" t="s">
        <v>28</v>
      </c>
      <c r="C34" s="148" t="s">
        <v>102</v>
      </c>
      <c r="D34" s="144" t="s">
        <v>161</v>
      </c>
      <c r="E34" s="167">
        <v>28063.486904761907</v>
      </c>
      <c r="F34" s="167">
        <v>48812.5</v>
      </c>
      <c r="G34" s="48">
        <f>(F34-E34)/E34</f>
        <v>0.73935976543660831</v>
      </c>
      <c r="H34" s="192">
        <v>51312.5</v>
      </c>
      <c r="I34" s="44">
        <f>(F34-H34)/H34</f>
        <v>-4.8721071863580996E-2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7">
        <v>21115.191666666666</v>
      </c>
      <c r="F35" s="167">
        <v>77212.857142857145</v>
      </c>
      <c r="G35" s="48">
        <f>(F35-E35)/E35</f>
        <v>2.6567443176349959</v>
      </c>
      <c r="H35" s="192">
        <v>58927.142857142855</v>
      </c>
      <c r="I35" s="44">
        <f>(F35-H35)/H35</f>
        <v>0.31031055298310273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0">
        <v>20046.269444444446</v>
      </c>
      <c r="F36" s="167">
        <v>56123.5</v>
      </c>
      <c r="G36" s="51">
        <f>(F36-E36)/E36</f>
        <v>1.7996979765007532</v>
      </c>
      <c r="H36" s="192">
        <v>52109.777777777781</v>
      </c>
      <c r="I36" s="56">
        <f>(F36-H36)/H36</f>
        <v>7.7024358832208858E-2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39"/>
      <c r="F37" s="183"/>
      <c r="G37" s="52"/>
      <c r="H37" s="197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67">
        <v>566093.5</v>
      </c>
      <c r="F38" s="167">
        <v>1481315.142857143</v>
      </c>
      <c r="G38" s="45">
        <f t="shared" ref="G38:G43" si="2">(F38-E38)/E38</f>
        <v>1.6167322939711248</v>
      </c>
      <c r="H38" s="192">
        <v>1479659.5781100858</v>
      </c>
      <c r="I38" s="44">
        <f t="shared" ref="I38:I43" si="3">(F38-H38)/H38</f>
        <v>1.1188821885448463E-3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67">
        <v>384692.09523809527</v>
      </c>
      <c r="F39" s="167">
        <v>950853.71428571432</v>
      </c>
      <c r="G39" s="48">
        <f t="shared" si="2"/>
        <v>1.4717266771421647</v>
      </c>
      <c r="H39" s="192">
        <v>905168.00519673352</v>
      </c>
      <c r="I39" s="44">
        <f t="shared" si="3"/>
        <v>5.0472076815233052E-2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5">
        <v>258010.06666666665</v>
      </c>
      <c r="F40" s="167">
        <v>636682</v>
      </c>
      <c r="G40" s="48">
        <f t="shared" si="2"/>
        <v>1.4676634064148919</v>
      </c>
      <c r="H40" s="192">
        <v>591123</v>
      </c>
      <c r="I40" s="44">
        <f t="shared" si="3"/>
        <v>7.7071946109354569E-2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68">
        <v>112036</v>
      </c>
      <c r="F41" s="167">
        <v>327898.28571428574</v>
      </c>
      <c r="G41" s="48">
        <f t="shared" si="2"/>
        <v>1.9267225330633524</v>
      </c>
      <c r="H41" s="192">
        <v>324970.28571428574</v>
      </c>
      <c r="I41" s="44">
        <f t="shared" si="3"/>
        <v>9.0100545456463701E-3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68">
        <v>117186.87499999999</v>
      </c>
      <c r="F42" s="167">
        <v>234976.66666666666</v>
      </c>
      <c r="G42" s="48">
        <f t="shared" si="2"/>
        <v>1.0051449163284427</v>
      </c>
      <c r="H42" s="192">
        <v>243685</v>
      </c>
      <c r="I42" s="44">
        <f t="shared" si="3"/>
        <v>-3.5736025333251299E-2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1">
        <v>255046.26339285716</v>
      </c>
      <c r="F43" s="167">
        <v>812241</v>
      </c>
      <c r="G43" s="51">
        <f t="shared" si="2"/>
        <v>2.1846810425482506</v>
      </c>
      <c r="H43" s="192">
        <v>795190.5</v>
      </c>
      <c r="I43" s="59">
        <f t="shared" si="3"/>
        <v>2.1442031815017911E-2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39"/>
      <c r="F44" s="183"/>
      <c r="G44" s="6"/>
      <c r="H44" s="197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5">
        <v>174680.88888888888</v>
      </c>
      <c r="F45" s="167">
        <v>439321.55555555556</v>
      </c>
      <c r="G45" s="45">
        <f t="shared" ref="G45:G50" si="4">(F45-E45)/E45</f>
        <v>1.5149949622422605</v>
      </c>
      <c r="H45" s="192">
        <v>438827.89383815887</v>
      </c>
      <c r="I45" s="44">
        <f t="shared" ref="I45:I50" si="5">(F45-H45)/H45</f>
        <v>1.124955191610402E-3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68">
        <v>143298.19166666665</v>
      </c>
      <c r="F46" s="167">
        <v>321663.59999999998</v>
      </c>
      <c r="G46" s="48">
        <f t="shared" si="4"/>
        <v>1.2447149978573235</v>
      </c>
      <c r="H46" s="192">
        <v>321306.39888641424</v>
      </c>
      <c r="I46" s="84">
        <f t="shared" si="5"/>
        <v>1.1117149077133908E-3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68">
        <v>426071.75</v>
      </c>
      <c r="F47" s="167">
        <v>981642.28571428568</v>
      </c>
      <c r="G47" s="48">
        <f t="shared" si="4"/>
        <v>1.3039365686983135</v>
      </c>
      <c r="H47" s="192">
        <v>980547.71587655111</v>
      </c>
      <c r="I47" s="84">
        <f t="shared" si="5"/>
        <v>1.1162841134723248E-3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68">
        <v>512653.26107142854</v>
      </c>
      <c r="F48" s="167">
        <v>1324325.5</v>
      </c>
      <c r="G48" s="48">
        <f t="shared" si="4"/>
        <v>1.5832772373908304</v>
      </c>
      <c r="H48" s="192">
        <v>1323361.7757142857</v>
      </c>
      <c r="I48" s="84">
        <f t="shared" si="5"/>
        <v>7.2823947570509E-4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68">
        <v>48749</v>
      </c>
      <c r="F49" s="167">
        <v>140986</v>
      </c>
      <c r="G49" s="48">
        <f t="shared" si="4"/>
        <v>1.8920798375351289</v>
      </c>
      <c r="H49" s="192">
        <v>140840.48719376393</v>
      </c>
      <c r="I49" s="44">
        <f t="shared" si="5"/>
        <v>1.0331745447307533E-3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1">
        <v>759750</v>
      </c>
      <c r="F50" s="167">
        <v>1791061</v>
      </c>
      <c r="G50" s="56">
        <f t="shared" si="4"/>
        <v>1.3574346824613359</v>
      </c>
      <c r="H50" s="192">
        <v>1793809</v>
      </c>
      <c r="I50" s="59">
        <f t="shared" si="5"/>
        <v>-1.5319356743109217E-3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39"/>
      <c r="F51" s="183"/>
      <c r="G51" s="52"/>
      <c r="H51" s="197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5">
        <v>77070.833333333328</v>
      </c>
      <c r="F52" s="164">
        <v>143680</v>
      </c>
      <c r="G52" s="166">
        <f t="shared" ref="G52:G60" si="6">(F52-E52)/E52</f>
        <v>0.86425906903822258</v>
      </c>
      <c r="H52" s="191">
        <v>143522.99665924275</v>
      </c>
      <c r="I52" s="116">
        <f t="shared" ref="I52:I60" si="7">(F52-H52)/H52</f>
        <v>1.0939246281904981E-3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68">
        <v>77012.5</v>
      </c>
      <c r="F53" s="167">
        <v>190825</v>
      </c>
      <c r="G53" s="169">
        <f t="shared" si="6"/>
        <v>1.4778445057620515</v>
      </c>
      <c r="H53" s="192">
        <v>190603.51002227172</v>
      </c>
      <c r="I53" s="84">
        <f t="shared" si="7"/>
        <v>1.162045639675805E-3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68">
        <v>66879.8125</v>
      </c>
      <c r="F54" s="167">
        <v>139190</v>
      </c>
      <c r="G54" s="169">
        <f t="shared" si="6"/>
        <v>1.0811960260803661</v>
      </c>
      <c r="H54" s="192">
        <v>139035</v>
      </c>
      <c r="I54" s="84">
        <f t="shared" si="7"/>
        <v>1.1148272017837235E-3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68">
        <v>94979.0625</v>
      </c>
      <c r="F55" s="167">
        <v>189118.8</v>
      </c>
      <c r="G55" s="169">
        <f t="shared" si="6"/>
        <v>0.99116305238325542</v>
      </c>
      <c r="H55" s="192">
        <v>188916.59064587974</v>
      </c>
      <c r="I55" s="84">
        <f t="shared" si="7"/>
        <v>1.0703631344866145E-3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68">
        <v>48637.916666666664</v>
      </c>
      <c r="F56" s="167">
        <v>98780</v>
      </c>
      <c r="G56" s="174">
        <f t="shared" si="6"/>
        <v>1.0309258037710636</v>
      </c>
      <c r="H56" s="192">
        <v>98675.993318485533</v>
      </c>
      <c r="I56" s="85">
        <f t="shared" si="7"/>
        <v>1.0540221386855114E-3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1">
        <v>33933.75</v>
      </c>
      <c r="F57" s="170">
        <v>100447.71428571429</v>
      </c>
      <c r="G57" s="172">
        <f t="shared" si="6"/>
        <v>1.9601124038962476</v>
      </c>
      <c r="H57" s="193">
        <v>93675.853324848882</v>
      </c>
      <c r="I57" s="117">
        <f t="shared" si="7"/>
        <v>7.2290357872502806E-2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5">
        <v>100096.14285714287</v>
      </c>
      <c r="F58" s="173">
        <v>207303.3</v>
      </c>
      <c r="G58" s="44">
        <f t="shared" si="6"/>
        <v>1.0710418412012448</v>
      </c>
      <c r="H58" s="194">
        <v>201712.875</v>
      </c>
      <c r="I58" s="44">
        <f t="shared" si="7"/>
        <v>2.7714765356450292E-2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68">
        <v>96865.500000000015</v>
      </c>
      <c r="F59" s="167">
        <v>190874.88888888888</v>
      </c>
      <c r="G59" s="48">
        <f t="shared" si="6"/>
        <v>0.97051467125951807</v>
      </c>
      <c r="H59" s="192">
        <v>186177.33333333334</v>
      </c>
      <c r="I59" s="44">
        <f t="shared" si="7"/>
        <v>2.523161907762957E-2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1">
        <v>620000</v>
      </c>
      <c r="F60" s="167">
        <v>1030904</v>
      </c>
      <c r="G60" s="51">
        <f t="shared" si="6"/>
        <v>0.66274838709677419</v>
      </c>
      <c r="H60" s="192">
        <v>1029756</v>
      </c>
      <c r="I60" s="51">
        <f t="shared" si="7"/>
        <v>1.1148272017837235E-3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39"/>
      <c r="F61" s="183"/>
      <c r="G61" s="52"/>
      <c r="H61" s="197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5">
        <v>187755.82291666669</v>
      </c>
      <c r="F62" s="167">
        <v>389432.66666666669</v>
      </c>
      <c r="G62" s="45">
        <f t="shared" ref="G62:G67" si="8">(F62-E62)/E62</f>
        <v>1.0741442828088055</v>
      </c>
      <c r="H62" s="192">
        <v>388994.56050482555</v>
      </c>
      <c r="I62" s="44">
        <f t="shared" ref="I62:I67" si="9">(F62-H62)/H62</f>
        <v>1.1262526686043426E-3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68">
        <v>900920.58333333337</v>
      </c>
      <c r="F63" s="167">
        <v>2833788.6666666665</v>
      </c>
      <c r="G63" s="48">
        <f t="shared" si="8"/>
        <v>2.145436700071695</v>
      </c>
      <c r="H63" s="192">
        <v>2830633</v>
      </c>
      <c r="I63" s="44">
        <f t="shared" si="9"/>
        <v>1.1148272017836686E-3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68">
        <v>470283.6428571429</v>
      </c>
      <c r="F64" s="167">
        <v>940505.33333333337</v>
      </c>
      <c r="G64" s="48">
        <f t="shared" si="8"/>
        <v>0.99986826592441946</v>
      </c>
      <c r="H64" s="192">
        <v>956089.875</v>
      </c>
      <c r="I64" s="84">
        <f t="shared" si="9"/>
        <v>-1.6300289412296755E-2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68">
        <v>232682</v>
      </c>
      <c r="F65" s="167">
        <v>602707.66666666663</v>
      </c>
      <c r="G65" s="48">
        <f t="shared" si="8"/>
        <v>1.5902633923838829</v>
      </c>
      <c r="H65" s="192">
        <v>558574.71428571432</v>
      </c>
      <c r="I65" s="84">
        <f t="shared" si="9"/>
        <v>7.9009935917682877E-2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68">
        <v>107128.27777777778</v>
      </c>
      <c r="F66" s="167">
        <v>300942.25</v>
      </c>
      <c r="G66" s="48">
        <f t="shared" si="8"/>
        <v>1.8091765894366514</v>
      </c>
      <c r="H66" s="192">
        <v>300607.125</v>
      </c>
      <c r="I66" s="84">
        <f t="shared" si="9"/>
        <v>1.1148272017837235E-3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1">
        <v>100746.75</v>
      </c>
      <c r="F67" s="167">
        <v>225269.71428571429</v>
      </c>
      <c r="G67" s="51">
        <f t="shared" si="8"/>
        <v>1.2359998142442739</v>
      </c>
      <c r="H67" s="192">
        <v>224813.12221603564</v>
      </c>
      <c r="I67" s="85">
        <f t="shared" si="9"/>
        <v>2.0309849584308681E-3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39"/>
      <c r="F68" s="183"/>
      <c r="G68" s="60"/>
      <c r="H68" s="197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5">
        <v>105965.6875</v>
      </c>
      <c r="F69" s="173">
        <v>297537.33333333331</v>
      </c>
      <c r="G69" s="45">
        <f>(F69-E69)/E69</f>
        <v>1.8078648886540118</v>
      </c>
      <c r="H69" s="194">
        <v>295110.55827765405</v>
      </c>
      <c r="I69" s="44">
        <f>(F69-H69)/H69</f>
        <v>8.2232742530209107E-3</v>
      </c>
    </row>
    <row r="70" spans="1:9" ht="16.5">
      <c r="A70" s="37"/>
      <c r="B70" s="34" t="s">
        <v>67</v>
      </c>
      <c r="C70" s="148" t="s">
        <v>139</v>
      </c>
      <c r="D70" s="13" t="s">
        <v>135</v>
      </c>
      <c r="E70" s="168">
        <v>74200.971428571414</v>
      </c>
      <c r="F70" s="167">
        <v>197560</v>
      </c>
      <c r="G70" s="48">
        <f>(F70-E70)/E70</f>
        <v>1.6624988352097052</v>
      </c>
      <c r="H70" s="192">
        <v>197984.70983137129</v>
      </c>
      <c r="I70" s="44">
        <f>(F70-H70)/H70</f>
        <v>-2.145164804560052E-3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68">
        <v>36846</v>
      </c>
      <c r="F71" s="167">
        <v>80258.75</v>
      </c>
      <c r="G71" s="48">
        <f>(F71-E71)/E71</f>
        <v>1.1782215165825327</v>
      </c>
      <c r="H71" s="192">
        <v>80165.629175946553</v>
      </c>
      <c r="I71" s="44">
        <f>(F71-H71)/H71</f>
        <v>1.1616053539487171E-3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68">
        <v>52557.5</v>
      </c>
      <c r="F72" s="167">
        <v>128863</v>
      </c>
      <c r="G72" s="48">
        <f>(F72-E72)/E72</f>
        <v>1.451847976026257</v>
      </c>
      <c r="H72" s="192">
        <v>125410.58886414254</v>
      </c>
      <c r="I72" s="44">
        <f>(F72-H72)/H72</f>
        <v>2.7528864724472833E-2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1">
        <v>48368.40178571429</v>
      </c>
      <c r="F73" s="176">
        <v>120332</v>
      </c>
      <c r="G73" s="48">
        <f>(F73-E73)/E73</f>
        <v>1.4878225361488027</v>
      </c>
      <c r="H73" s="195">
        <v>117953.00278396436</v>
      </c>
      <c r="I73" s="59">
        <f>(F73-H73)/H73</f>
        <v>2.0169026306120157E-2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39"/>
      <c r="F74" s="143"/>
      <c r="G74" s="52"/>
      <c r="H74" s="19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5">
        <v>31780.741666666669</v>
      </c>
      <c r="F75" s="164">
        <v>71711.71428571429</v>
      </c>
      <c r="G75" s="44">
        <f t="shared" ref="G75:G81" si="10">(F75-E75)/E75</f>
        <v>1.2564518801312101</v>
      </c>
      <c r="H75" s="191">
        <v>71631.857142857145</v>
      </c>
      <c r="I75" s="45">
        <f t="shared" ref="I75:I81" si="11">(F75-H75)/H75</f>
        <v>1.1148272017837526E-3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68">
        <v>43236.81696428571</v>
      </c>
      <c r="F76" s="167">
        <v>116740</v>
      </c>
      <c r="G76" s="48">
        <f t="shared" si="10"/>
        <v>1.700013742834702</v>
      </c>
      <c r="H76" s="192">
        <v>113278.28571428571</v>
      </c>
      <c r="I76" s="44">
        <f t="shared" si="11"/>
        <v>3.0559380943012693E-2</v>
      </c>
    </row>
    <row r="77" spans="1:9" ht="16.5">
      <c r="A77" s="37"/>
      <c r="B77" s="34" t="s">
        <v>75</v>
      </c>
      <c r="C77" s="148" t="s">
        <v>148</v>
      </c>
      <c r="D77" s="13" t="s">
        <v>145</v>
      </c>
      <c r="E77" s="168">
        <v>20802.541666666668</v>
      </c>
      <c r="F77" s="167">
        <v>47893.333333333336</v>
      </c>
      <c r="G77" s="48">
        <f t="shared" si="10"/>
        <v>1.3022827739398832</v>
      </c>
      <c r="H77" s="192">
        <v>47840</v>
      </c>
      <c r="I77" s="44">
        <f t="shared" si="11"/>
        <v>1.1148272017837742E-3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68">
        <v>37805.327380952382</v>
      </c>
      <c r="F78" s="167">
        <v>96485.111111111109</v>
      </c>
      <c r="G78" s="48">
        <f t="shared" si="10"/>
        <v>1.5521564762251896</v>
      </c>
      <c r="H78" s="192">
        <v>96377.222717149227</v>
      </c>
      <c r="I78" s="44">
        <f t="shared" si="11"/>
        <v>1.1194387109339807E-3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77">
        <v>46069.880952380947</v>
      </c>
      <c r="F79" s="167">
        <v>133103.55555555556</v>
      </c>
      <c r="G79" s="48">
        <f t="shared" si="10"/>
        <v>1.8891664750150958</v>
      </c>
      <c r="H79" s="192">
        <v>135988.3964365256</v>
      </c>
      <c r="I79" s="44">
        <f t="shared" si="11"/>
        <v>-2.1213875275870115E-2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77">
        <v>156666</v>
      </c>
      <c r="F80" s="167">
        <v>579210</v>
      </c>
      <c r="G80" s="48">
        <f t="shared" si="10"/>
        <v>2.6971008387269735</v>
      </c>
      <c r="H80" s="192">
        <v>578565</v>
      </c>
      <c r="I80" s="44">
        <f t="shared" si="11"/>
        <v>1.1148272017837235E-3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1">
        <v>69248.447222222225</v>
      </c>
      <c r="F81" s="170">
        <v>172146.6</v>
      </c>
      <c r="G81" s="51">
        <f t="shared" si="10"/>
        <v>1.4859272215530224</v>
      </c>
      <c r="H81" s="193">
        <v>171227.33333333334</v>
      </c>
      <c r="I81" s="56">
        <f t="shared" si="11"/>
        <v>5.3686911357610119E-3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7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37" t="s">
        <v>203</v>
      </c>
      <c r="B9" s="237"/>
      <c r="C9" s="237"/>
      <c r="D9" s="237"/>
      <c r="E9" s="237"/>
      <c r="F9" s="237"/>
      <c r="G9" s="237"/>
      <c r="H9" s="237"/>
      <c r="I9" s="237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38" t="s">
        <v>3</v>
      </c>
      <c r="B12" s="244"/>
      <c r="C12" s="246" t="s">
        <v>0</v>
      </c>
      <c r="D12" s="240" t="s">
        <v>23</v>
      </c>
      <c r="E12" s="240" t="s">
        <v>209</v>
      </c>
      <c r="F12" s="248" t="s">
        <v>224</v>
      </c>
      <c r="G12" s="240" t="s">
        <v>197</v>
      </c>
      <c r="H12" s="248" t="s">
        <v>219</v>
      </c>
      <c r="I12" s="240" t="s">
        <v>187</v>
      </c>
    </row>
    <row r="13" spans="1:9" ht="30.75" customHeight="1" thickBot="1">
      <c r="A13" s="239"/>
      <c r="B13" s="245"/>
      <c r="C13" s="247"/>
      <c r="D13" s="241"/>
      <c r="E13" s="241"/>
      <c r="F13" s="249"/>
      <c r="G13" s="241"/>
      <c r="H13" s="249"/>
      <c r="I13" s="241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4">
        <v>27789.447222222225</v>
      </c>
      <c r="F15" s="140">
        <v>66833.2</v>
      </c>
      <c r="G15" s="44">
        <f>(F15-E15)/E15</f>
        <v>1.4049848658578528</v>
      </c>
      <c r="H15" s="200">
        <v>59100</v>
      </c>
      <c r="I15" s="118">
        <f>(F15-H15)/H15</f>
        <v>0.13084940778341789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67">
        <v>33460.626785714303</v>
      </c>
      <c r="F16" s="140">
        <v>114833.2</v>
      </c>
      <c r="G16" s="48">
        <f t="shared" ref="G16:G39" si="0">(F16-E16)/E16</f>
        <v>2.4318902851224213</v>
      </c>
      <c r="H16" s="200">
        <v>118500</v>
      </c>
      <c r="I16" s="48">
        <f>(F16-H16)/H16</f>
        <v>-3.0943459915611839E-2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67">
        <v>24158.199305555558</v>
      </c>
      <c r="F17" s="140">
        <v>57000</v>
      </c>
      <c r="G17" s="48">
        <f t="shared" si="0"/>
        <v>1.3594473776401022</v>
      </c>
      <c r="H17" s="200">
        <v>68600</v>
      </c>
      <c r="I17" s="48">
        <f t="shared" ref="I17:I29" si="1">(F17-H17)/H17</f>
        <v>-0.16909620991253643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67">
        <v>11677.747222222222</v>
      </c>
      <c r="F18" s="140">
        <v>43333.2</v>
      </c>
      <c r="G18" s="48">
        <f t="shared" si="0"/>
        <v>2.7107499567672511</v>
      </c>
      <c r="H18" s="200">
        <v>42500</v>
      </c>
      <c r="I18" s="48">
        <f t="shared" si="1"/>
        <v>1.9604705882352871E-2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67">
        <v>35225.157142857148</v>
      </c>
      <c r="F19" s="140">
        <v>131333.20000000001</v>
      </c>
      <c r="G19" s="48">
        <f t="shared" si="0"/>
        <v>2.728392167772951</v>
      </c>
      <c r="H19" s="200">
        <v>104500</v>
      </c>
      <c r="I19" s="48">
        <f t="shared" si="1"/>
        <v>0.2567770334928231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67">
        <v>35858.033333333333</v>
      </c>
      <c r="F20" s="140">
        <v>94500</v>
      </c>
      <c r="G20" s="48">
        <f t="shared" si="0"/>
        <v>1.6353927199948688</v>
      </c>
      <c r="H20" s="200">
        <v>84100</v>
      </c>
      <c r="I20" s="48">
        <f t="shared" si="1"/>
        <v>0.12366230677764566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67">
        <v>21792.199999999997</v>
      </c>
      <c r="F21" s="140">
        <v>65666.600000000006</v>
      </c>
      <c r="G21" s="48">
        <f t="shared" si="0"/>
        <v>2.013307513697562</v>
      </c>
      <c r="H21" s="200">
        <v>56500</v>
      </c>
      <c r="I21" s="48">
        <f t="shared" si="1"/>
        <v>0.16224070796460188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67">
        <v>5192.9604166666668</v>
      </c>
      <c r="F22" s="140">
        <v>18500</v>
      </c>
      <c r="G22" s="48">
        <f t="shared" si="0"/>
        <v>2.5625151196270912</v>
      </c>
      <c r="H22" s="200">
        <v>16600</v>
      </c>
      <c r="I22" s="48">
        <f t="shared" si="1"/>
        <v>0.1144578313253012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67">
        <v>6599.4624999999996</v>
      </c>
      <c r="F23" s="140">
        <v>21000</v>
      </c>
      <c r="G23" s="48">
        <f t="shared" si="0"/>
        <v>2.1820773282672645</v>
      </c>
      <c r="H23" s="200">
        <v>18000</v>
      </c>
      <c r="I23" s="48">
        <f t="shared" si="1"/>
        <v>0.16666666666666666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67">
        <v>6306.21875</v>
      </c>
      <c r="F24" s="140">
        <v>23500</v>
      </c>
      <c r="G24" s="48">
        <f t="shared" si="0"/>
        <v>2.7264803096150128</v>
      </c>
      <c r="H24" s="200">
        <v>18500</v>
      </c>
      <c r="I24" s="48">
        <f t="shared" si="1"/>
        <v>0.27027027027027029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67">
        <v>6206.9131944444443</v>
      </c>
      <c r="F25" s="140">
        <v>24166.6</v>
      </c>
      <c r="G25" s="48">
        <f t="shared" si="0"/>
        <v>2.8934973380376157</v>
      </c>
      <c r="H25" s="200">
        <v>21000</v>
      </c>
      <c r="I25" s="48">
        <f t="shared" si="1"/>
        <v>0.15079047619047611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67">
        <v>15923.795535714286</v>
      </c>
      <c r="F26" s="140">
        <v>71500</v>
      </c>
      <c r="G26" s="48">
        <f t="shared" si="0"/>
        <v>3.4901355232575058</v>
      </c>
      <c r="H26" s="200">
        <v>59500</v>
      </c>
      <c r="I26" s="48">
        <f t="shared" si="1"/>
        <v>0.20168067226890757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67">
        <v>6515.0562499999996</v>
      </c>
      <c r="F27" s="140">
        <v>30000</v>
      </c>
      <c r="G27" s="48">
        <f t="shared" si="0"/>
        <v>3.6047184934128542</v>
      </c>
      <c r="H27" s="200">
        <v>27500</v>
      </c>
      <c r="I27" s="48">
        <f t="shared" si="1"/>
        <v>9.0909090909090912E-2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67">
        <v>20166.391666666666</v>
      </c>
      <c r="F28" s="140">
        <v>60500</v>
      </c>
      <c r="G28" s="48">
        <f t="shared" si="0"/>
        <v>2.0000409096487681</v>
      </c>
      <c r="H28" s="200">
        <v>56000</v>
      </c>
      <c r="I28" s="48">
        <f t="shared" si="1"/>
        <v>8.0357142857142863E-2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67">
        <v>23302.851339285713</v>
      </c>
      <c r="F29" s="140">
        <v>101500</v>
      </c>
      <c r="G29" s="48">
        <f t="shared" si="0"/>
        <v>3.3556901480499772</v>
      </c>
      <c r="H29" s="200">
        <v>105500</v>
      </c>
      <c r="I29" s="48">
        <f t="shared" si="1"/>
        <v>-3.7914691943127965E-2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0">
        <v>20423.494444444445</v>
      </c>
      <c r="F30" s="142">
        <v>49666.6</v>
      </c>
      <c r="G30" s="51">
        <f t="shared" si="0"/>
        <v>1.431836536842509</v>
      </c>
      <c r="H30" s="202">
        <v>52100</v>
      </c>
      <c r="I30" s="51">
        <f>(F30-H30)/H30</f>
        <v>-4.6706333973128629E-2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39"/>
      <c r="F31" s="139"/>
      <c r="G31" s="41"/>
      <c r="H31" s="199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3">
        <v>27666.383333333331</v>
      </c>
      <c r="F32" s="140">
        <v>108000</v>
      </c>
      <c r="G32" s="44">
        <f t="shared" si="0"/>
        <v>2.9036544350152984</v>
      </c>
      <c r="H32" s="200">
        <v>98100</v>
      </c>
      <c r="I32" s="45">
        <f>(F32-H32)/H32</f>
        <v>0.10091743119266056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7">
        <v>26582.15</v>
      </c>
      <c r="F33" s="140">
        <v>107166.6</v>
      </c>
      <c r="G33" s="48">
        <f t="shared" si="0"/>
        <v>3.031524914275181</v>
      </c>
      <c r="H33" s="200">
        <v>96100</v>
      </c>
      <c r="I33" s="48">
        <f>(F33-H33)/H33</f>
        <v>0.11515712799167539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67">
        <v>28063.486904761907</v>
      </c>
      <c r="F34" s="140">
        <v>46666.6</v>
      </c>
      <c r="G34" s="48">
        <f>(F34-E34)/E34</f>
        <v>0.66289385771521692</v>
      </c>
      <c r="H34" s="200">
        <v>49500</v>
      </c>
      <c r="I34" s="48">
        <f>(F34-H34)/H34</f>
        <v>-5.7240404040404071E-2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7">
        <v>21115.191666666666</v>
      </c>
      <c r="F35" s="140">
        <v>44833.2</v>
      </c>
      <c r="G35" s="48">
        <f t="shared" si="0"/>
        <v>1.1232674894813095</v>
      </c>
      <c r="H35" s="200">
        <v>42100</v>
      </c>
      <c r="I35" s="48">
        <f>(F35-H35)/H35</f>
        <v>6.4921615201900165E-2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0">
        <v>20046.269444444446</v>
      </c>
      <c r="F36" s="140">
        <v>41333.199999999997</v>
      </c>
      <c r="G36" s="55">
        <f t="shared" si="0"/>
        <v>1.0618898750487931</v>
      </c>
      <c r="H36" s="200">
        <v>39600</v>
      </c>
      <c r="I36" s="48">
        <f>(F36-H36)/H36</f>
        <v>4.3767676767676691E-2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39"/>
      <c r="F37" s="138"/>
      <c r="G37" s="6"/>
      <c r="H37" s="198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67">
        <v>566093.5</v>
      </c>
      <c r="F38" s="190">
        <v>1397320</v>
      </c>
      <c r="G38" s="166">
        <f t="shared" si="0"/>
        <v>1.4683554925113962</v>
      </c>
      <c r="H38" s="203">
        <v>1396400</v>
      </c>
      <c r="I38" s="166">
        <f>(F38-H38)/H38</f>
        <v>6.5883700945287881E-4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67">
        <v>384692.09523809527</v>
      </c>
      <c r="F39" s="141">
        <v>1031040</v>
      </c>
      <c r="G39" s="172">
        <f t="shared" si="0"/>
        <v>1.6801694465852341</v>
      </c>
      <c r="H39" s="201">
        <v>1047900</v>
      </c>
      <c r="I39" s="172">
        <f>(F39-H39)/H39</f>
        <v>-1.6089321500143142E-2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37" t="s">
        <v>204</v>
      </c>
      <c r="B9" s="237"/>
      <c r="C9" s="237"/>
      <c r="D9" s="237"/>
      <c r="E9" s="237"/>
      <c r="F9" s="237"/>
      <c r="G9" s="237"/>
      <c r="H9" s="237"/>
      <c r="I9" s="237"/>
    </row>
    <row r="10" spans="1:9" ht="18">
      <c r="A10" s="2" t="s">
        <v>225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38" t="s">
        <v>3</v>
      </c>
      <c r="B12" s="244"/>
      <c r="C12" s="246" t="s">
        <v>0</v>
      </c>
      <c r="D12" s="240" t="s">
        <v>223</v>
      </c>
      <c r="E12" s="248" t="s">
        <v>224</v>
      </c>
      <c r="F12" s="255" t="s">
        <v>186</v>
      </c>
      <c r="G12" s="240" t="s">
        <v>209</v>
      </c>
      <c r="H12" s="257" t="s">
        <v>226</v>
      </c>
      <c r="I12" s="253" t="s">
        <v>196</v>
      </c>
    </row>
    <row r="13" spans="1:9" ht="39.75" customHeight="1" thickBot="1">
      <c r="A13" s="239"/>
      <c r="B13" s="245"/>
      <c r="C13" s="247"/>
      <c r="D13" s="241"/>
      <c r="E13" s="249"/>
      <c r="F13" s="256"/>
      <c r="G13" s="241"/>
      <c r="H13" s="258"/>
      <c r="I13" s="254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1">
        <v>75548.800000000003</v>
      </c>
      <c r="E15" s="131">
        <v>66833.2</v>
      </c>
      <c r="F15" s="67">
        <f t="shared" ref="F15:F30" si="0">D15-E15</f>
        <v>8715.6000000000058</v>
      </c>
      <c r="G15" s="164">
        <v>27789.447222222225</v>
      </c>
      <c r="H15" s="66">
        <f>AVERAGE(D15:E15)</f>
        <v>71191</v>
      </c>
      <c r="I15" s="69">
        <f>(H15-G15)/G15</f>
        <v>1.5617997879090992</v>
      </c>
    </row>
    <row r="16" spans="1:9" ht="16.5" customHeight="1">
      <c r="A16" s="37"/>
      <c r="B16" s="34" t="s">
        <v>5</v>
      </c>
      <c r="C16" s="15" t="s">
        <v>164</v>
      </c>
      <c r="D16" s="131">
        <v>160499.77777777778</v>
      </c>
      <c r="E16" s="131">
        <v>114833.2</v>
      </c>
      <c r="F16" s="71">
        <f t="shared" si="0"/>
        <v>45666.577777777784</v>
      </c>
      <c r="G16" s="167">
        <v>33460.626785714303</v>
      </c>
      <c r="H16" s="68">
        <f t="shared" ref="H16:H30" si="1">AVERAGE(D16:E16)</f>
        <v>137666.48888888888</v>
      </c>
      <c r="I16" s="72">
        <f t="shared" ref="I16:I39" si="2">(H16-G16)/G16</f>
        <v>3.1142830279456777</v>
      </c>
    </row>
    <row r="17" spans="1:9" ht="16.5">
      <c r="A17" s="37"/>
      <c r="B17" s="34" t="s">
        <v>6</v>
      </c>
      <c r="C17" s="15" t="s">
        <v>165</v>
      </c>
      <c r="D17" s="131">
        <v>94849.8</v>
      </c>
      <c r="E17" s="131">
        <v>57000</v>
      </c>
      <c r="F17" s="71">
        <f t="shared" si="0"/>
        <v>37849.800000000003</v>
      </c>
      <c r="G17" s="167">
        <v>24158.199305555558</v>
      </c>
      <c r="H17" s="68">
        <f t="shared" si="1"/>
        <v>75924.899999999994</v>
      </c>
      <c r="I17" s="72">
        <f t="shared" si="2"/>
        <v>2.1428211614488943</v>
      </c>
    </row>
    <row r="18" spans="1:9" ht="16.5">
      <c r="A18" s="37"/>
      <c r="B18" s="34" t="s">
        <v>7</v>
      </c>
      <c r="C18" s="148" t="s">
        <v>166</v>
      </c>
      <c r="D18" s="131">
        <v>54348.800000000003</v>
      </c>
      <c r="E18" s="131">
        <v>43333.2</v>
      </c>
      <c r="F18" s="71">
        <f t="shared" si="0"/>
        <v>11015.600000000006</v>
      </c>
      <c r="G18" s="167">
        <v>11677.747222222222</v>
      </c>
      <c r="H18" s="68">
        <f t="shared" si="1"/>
        <v>48841</v>
      </c>
      <c r="I18" s="72">
        <f t="shared" si="2"/>
        <v>3.1823991451928157</v>
      </c>
    </row>
    <row r="19" spans="1:9" ht="16.5">
      <c r="A19" s="37"/>
      <c r="B19" s="34" t="s">
        <v>8</v>
      </c>
      <c r="C19" s="15" t="s">
        <v>167</v>
      </c>
      <c r="D19" s="131">
        <v>164937.25</v>
      </c>
      <c r="E19" s="131">
        <v>131333.20000000001</v>
      </c>
      <c r="F19" s="71">
        <f>D19-E19</f>
        <v>33604.049999999988</v>
      </c>
      <c r="G19" s="167">
        <v>35225.157142857148</v>
      </c>
      <c r="H19" s="68">
        <f t="shared" si="1"/>
        <v>148135.22500000001</v>
      </c>
      <c r="I19" s="72">
        <f t="shared" si="2"/>
        <v>3.2053815231889868</v>
      </c>
    </row>
    <row r="20" spans="1:9" ht="16.5">
      <c r="A20" s="37"/>
      <c r="B20" s="34" t="s">
        <v>9</v>
      </c>
      <c r="C20" s="148" t="s">
        <v>168</v>
      </c>
      <c r="D20" s="131">
        <v>141249.79999999999</v>
      </c>
      <c r="E20" s="131">
        <v>94500</v>
      </c>
      <c r="F20" s="71">
        <f t="shared" si="0"/>
        <v>46749.799999999988</v>
      </c>
      <c r="G20" s="167">
        <v>35858.033333333333</v>
      </c>
      <c r="H20" s="68">
        <f t="shared" si="1"/>
        <v>117874.9</v>
      </c>
      <c r="I20" s="72">
        <f t="shared" si="2"/>
        <v>2.2872661728055359</v>
      </c>
    </row>
    <row r="21" spans="1:9" ht="16.5">
      <c r="A21" s="37"/>
      <c r="B21" s="34" t="s">
        <v>10</v>
      </c>
      <c r="C21" s="15" t="s">
        <v>169</v>
      </c>
      <c r="D21" s="131">
        <v>67849.8</v>
      </c>
      <c r="E21" s="131">
        <v>65666.600000000006</v>
      </c>
      <c r="F21" s="71">
        <f t="shared" si="0"/>
        <v>2183.1999999999971</v>
      </c>
      <c r="G21" s="167">
        <v>21792.199999999997</v>
      </c>
      <c r="H21" s="68">
        <f t="shared" si="1"/>
        <v>66758.200000000012</v>
      </c>
      <c r="I21" s="72">
        <f t="shared" si="2"/>
        <v>2.0633988307743145</v>
      </c>
    </row>
    <row r="22" spans="1:9" ht="16.5">
      <c r="A22" s="37"/>
      <c r="B22" s="34" t="s">
        <v>11</v>
      </c>
      <c r="C22" s="15" t="s">
        <v>170</v>
      </c>
      <c r="D22" s="131">
        <v>26833.111111111109</v>
      </c>
      <c r="E22" s="131">
        <v>18500</v>
      </c>
      <c r="F22" s="71">
        <f t="shared" si="0"/>
        <v>8333.1111111111095</v>
      </c>
      <c r="G22" s="167">
        <v>5192.9604166666668</v>
      </c>
      <c r="H22" s="68">
        <f t="shared" si="1"/>
        <v>22666.555555555555</v>
      </c>
      <c r="I22" s="72">
        <f t="shared" si="2"/>
        <v>3.3648619933261674</v>
      </c>
    </row>
    <row r="23" spans="1:9" ht="16.5">
      <c r="A23" s="37"/>
      <c r="B23" s="34" t="s">
        <v>12</v>
      </c>
      <c r="C23" s="15" t="s">
        <v>171</v>
      </c>
      <c r="D23" s="131">
        <v>43388.666666666664</v>
      </c>
      <c r="E23" s="131">
        <v>21000</v>
      </c>
      <c r="F23" s="71">
        <f t="shared" si="0"/>
        <v>22388.666666666664</v>
      </c>
      <c r="G23" s="167">
        <v>6599.4624999999996</v>
      </c>
      <c r="H23" s="68">
        <f t="shared" si="1"/>
        <v>32194.333333333332</v>
      </c>
      <c r="I23" s="72">
        <f t="shared" si="2"/>
        <v>3.8783265808894796</v>
      </c>
    </row>
    <row r="24" spans="1:9" ht="16.5">
      <c r="A24" s="37"/>
      <c r="B24" s="34" t="s">
        <v>13</v>
      </c>
      <c r="C24" s="15" t="s">
        <v>172</v>
      </c>
      <c r="D24" s="131">
        <v>44166.444444444445</v>
      </c>
      <c r="E24" s="131">
        <v>23500</v>
      </c>
      <c r="F24" s="71">
        <f t="shared" si="0"/>
        <v>20666.444444444445</v>
      </c>
      <c r="G24" s="167">
        <v>6306.21875</v>
      </c>
      <c r="H24" s="68">
        <f t="shared" si="1"/>
        <v>33833.222222222219</v>
      </c>
      <c r="I24" s="72">
        <f t="shared" si="2"/>
        <v>4.3650568690187317</v>
      </c>
    </row>
    <row r="25" spans="1:9" ht="16.5">
      <c r="A25" s="37"/>
      <c r="B25" s="34" t="s">
        <v>14</v>
      </c>
      <c r="C25" s="148" t="s">
        <v>173</v>
      </c>
      <c r="D25" s="131">
        <v>40749.800000000003</v>
      </c>
      <c r="E25" s="131">
        <v>24166.6</v>
      </c>
      <c r="F25" s="71">
        <f t="shared" si="0"/>
        <v>16583.200000000004</v>
      </c>
      <c r="G25" s="167">
        <v>6206.9131944444443</v>
      </c>
      <c r="H25" s="68">
        <f t="shared" si="1"/>
        <v>32458.2</v>
      </c>
      <c r="I25" s="72">
        <f t="shared" si="2"/>
        <v>4.2293626450345743</v>
      </c>
    </row>
    <row r="26" spans="1:9" ht="16.5">
      <c r="A26" s="37"/>
      <c r="B26" s="34" t="s">
        <v>15</v>
      </c>
      <c r="C26" s="15" t="s">
        <v>174</v>
      </c>
      <c r="D26" s="131">
        <v>92610.888888888891</v>
      </c>
      <c r="E26" s="131">
        <v>71500</v>
      </c>
      <c r="F26" s="71">
        <f t="shared" si="0"/>
        <v>21110.888888888891</v>
      </c>
      <c r="G26" s="167">
        <v>15923.795535714286</v>
      </c>
      <c r="H26" s="68">
        <f t="shared" si="1"/>
        <v>82055.444444444438</v>
      </c>
      <c r="I26" s="72">
        <f t="shared" si="2"/>
        <v>4.1530079157578008</v>
      </c>
    </row>
    <row r="27" spans="1:9" ht="16.5">
      <c r="A27" s="37"/>
      <c r="B27" s="34" t="s">
        <v>16</v>
      </c>
      <c r="C27" s="15" t="s">
        <v>175</v>
      </c>
      <c r="D27" s="131">
        <v>42277.555555555555</v>
      </c>
      <c r="E27" s="131">
        <v>30000</v>
      </c>
      <c r="F27" s="71">
        <f t="shared" si="0"/>
        <v>12277.555555555555</v>
      </c>
      <c r="G27" s="167">
        <v>6515.0562499999996</v>
      </c>
      <c r="H27" s="68">
        <f t="shared" si="1"/>
        <v>36138.777777777781</v>
      </c>
      <c r="I27" s="72">
        <f t="shared" si="2"/>
        <v>4.5469632787556948</v>
      </c>
    </row>
    <row r="28" spans="1:9" ht="16.5">
      <c r="A28" s="37"/>
      <c r="B28" s="34" t="s">
        <v>17</v>
      </c>
      <c r="C28" s="15" t="s">
        <v>176</v>
      </c>
      <c r="D28" s="131">
        <v>73148.800000000003</v>
      </c>
      <c r="E28" s="131">
        <v>60500</v>
      </c>
      <c r="F28" s="71">
        <f t="shared" si="0"/>
        <v>12648.800000000003</v>
      </c>
      <c r="G28" s="167">
        <v>20166.391666666666</v>
      </c>
      <c r="H28" s="68">
        <f t="shared" si="1"/>
        <v>66824.399999999994</v>
      </c>
      <c r="I28" s="72">
        <f t="shared" si="2"/>
        <v>2.3136517977311262</v>
      </c>
    </row>
    <row r="29" spans="1:9" ht="16.5">
      <c r="A29" s="37"/>
      <c r="B29" s="34" t="s">
        <v>18</v>
      </c>
      <c r="C29" s="15" t="s">
        <v>177</v>
      </c>
      <c r="D29" s="131">
        <v>120692.85714285714</v>
      </c>
      <c r="E29" s="131">
        <v>101500</v>
      </c>
      <c r="F29" s="71">
        <f t="shared" si="0"/>
        <v>19192.857142857145</v>
      </c>
      <c r="G29" s="167">
        <v>23302.851339285713</v>
      </c>
      <c r="H29" s="68">
        <f t="shared" si="1"/>
        <v>111096.42857142858</v>
      </c>
      <c r="I29" s="72">
        <f t="shared" si="2"/>
        <v>3.7675036395281722</v>
      </c>
    </row>
    <row r="30" spans="1:9" ht="17.25" thickBot="1">
      <c r="A30" s="38"/>
      <c r="B30" s="36" t="s">
        <v>19</v>
      </c>
      <c r="C30" s="16" t="s">
        <v>178</v>
      </c>
      <c r="D30" s="140">
        <v>58449.8</v>
      </c>
      <c r="E30" s="134">
        <v>49666.6</v>
      </c>
      <c r="F30" s="74">
        <f t="shared" si="0"/>
        <v>8783.2000000000044</v>
      </c>
      <c r="G30" s="170">
        <v>20423.494444444445</v>
      </c>
      <c r="H30" s="100">
        <f t="shared" si="1"/>
        <v>54058.2</v>
      </c>
      <c r="I30" s="75">
        <f t="shared" si="2"/>
        <v>1.6468634026879174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39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147449.79999999999</v>
      </c>
      <c r="E32" s="131">
        <v>108000</v>
      </c>
      <c r="F32" s="67">
        <f>D32-E32</f>
        <v>39449.799999999988</v>
      </c>
      <c r="G32" s="173">
        <v>27666.383333333331</v>
      </c>
      <c r="H32" s="68">
        <f>AVERAGE(D32:E32)</f>
        <v>127724.9</v>
      </c>
      <c r="I32" s="78">
        <f t="shared" si="2"/>
        <v>3.6166099291378284</v>
      </c>
    </row>
    <row r="33" spans="1:9" ht="16.5">
      <c r="A33" s="37"/>
      <c r="B33" s="34" t="s">
        <v>27</v>
      </c>
      <c r="C33" s="15" t="s">
        <v>180</v>
      </c>
      <c r="D33" s="47">
        <v>153949.79999999999</v>
      </c>
      <c r="E33" s="131">
        <v>107166.6</v>
      </c>
      <c r="F33" s="79">
        <f>D33-E33</f>
        <v>46783.199999999983</v>
      </c>
      <c r="G33" s="167">
        <v>26582.15</v>
      </c>
      <c r="H33" s="68">
        <f>AVERAGE(D33:E33)</f>
        <v>130558.2</v>
      </c>
      <c r="I33" s="72">
        <f t="shared" si="2"/>
        <v>3.911498881768404</v>
      </c>
    </row>
    <row r="34" spans="1:9" ht="16.5">
      <c r="A34" s="37"/>
      <c r="B34" s="39" t="s">
        <v>28</v>
      </c>
      <c r="C34" s="15" t="s">
        <v>181</v>
      </c>
      <c r="D34" s="47">
        <v>48812.5</v>
      </c>
      <c r="E34" s="131">
        <v>46666.6</v>
      </c>
      <c r="F34" s="71">
        <f>D34-E34</f>
        <v>2145.9000000000015</v>
      </c>
      <c r="G34" s="167">
        <v>28063.486904761907</v>
      </c>
      <c r="H34" s="68">
        <f>AVERAGE(D34:E34)</f>
        <v>47739.55</v>
      </c>
      <c r="I34" s="72">
        <f t="shared" si="2"/>
        <v>0.70112681157591272</v>
      </c>
    </row>
    <row r="35" spans="1:9" ht="16.5">
      <c r="A35" s="37"/>
      <c r="B35" s="34" t="s">
        <v>29</v>
      </c>
      <c r="C35" s="15" t="s">
        <v>182</v>
      </c>
      <c r="D35" s="47">
        <v>77212.857142857145</v>
      </c>
      <c r="E35" s="131">
        <v>44833.2</v>
      </c>
      <c r="F35" s="79">
        <f>D35-E35</f>
        <v>32379.657142857148</v>
      </c>
      <c r="G35" s="167">
        <v>21115.191666666666</v>
      </c>
      <c r="H35" s="68">
        <f>AVERAGE(D35:E35)</f>
        <v>61023.028571428571</v>
      </c>
      <c r="I35" s="72">
        <f t="shared" si="2"/>
        <v>1.8900059035581527</v>
      </c>
    </row>
    <row r="36" spans="1:9" ht="17.25" thickBot="1">
      <c r="A36" s="38"/>
      <c r="B36" s="39" t="s">
        <v>30</v>
      </c>
      <c r="C36" s="15" t="s">
        <v>183</v>
      </c>
      <c r="D36" s="50">
        <v>56123.5</v>
      </c>
      <c r="E36" s="131">
        <v>41333.199999999997</v>
      </c>
      <c r="F36" s="71">
        <f>D36-E36</f>
        <v>14790.300000000003</v>
      </c>
      <c r="G36" s="170">
        <v>20046.269444444446</v>
      </c>
      <c r="H36" s="68">
        <f>AVERAGE(D36:E36)</f>
        <v>48728.35</v>
      </c>
      <c r="I36" s="80">
        <f t="shared" si="2"/>
        <v>1.4307939257747733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39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1481315.142857143</v>
      </c>
      <c r="E38" s="132">
        <v>1397320</v>
      </c>
      <c r="F38" s="67">
        <f>D38-E38</f>
        <v>83995.142857142957</v>
      </c>
      <c r="G38" s="167">
        <v>566093.5</v>
      </c>
      <c r="H38" s="67">
        <f>AVERAGE(D38:E38)</f>
        <v>1439317.5714285714</v>
      </c>
      <c r="I38" s="78">
        <f t="shared" si="2"/>
        <v>1.5425438932412603</v>
      </c>
    </row>
    <row r="39" spans="1:9" ht="17.25" thickBot="1">
      <c r="A39" s="38"/>
      <c r="B39" s="36" t="s">
        <v>32</v>
      </c>
      <c r="C39" s="16" t="s">
        <v>185</v>
      </c>
      <c r="D39" s="57">
        <v>950853.71428571432</v>
      </c>
      <c r="E39" s="133">
        <v>1031040</v>
      </c>
      <c r="F39" s="74">
        <f>D39-E39</f>
        <v>-80186.285714285681</v>
      </c>
      <c r="G39" s="167">
        <v>384692.09523809527</v>
      </c>
      <c r="H39" s="81">
        <f>AVERAGE(D39:E39)</f>
        <v>990946.85714285716</v>
      </c>
      <c r="I39" s="75">
        <f t="shared" si="2"/>
        <v>1.5759480618636994</v>
      </c>
    </row>
    <row r="40" spans="1:9" ht="15.75" customHeight="1" thickBot="1">
      <c r="A40" s="250"/>
      <c r="B40" s="251"/>
      <c r="C40" s="252"/>
      <c r="D40" s="83">
        <f>SUM(D15:D39)</f>
        <v>4217319.2658730159</v>
      </c>
      <c r="E40" s="83">
        <f>SUM(E15:E39)</f>
        <v>3750192.2</v>
      </c>
      <c r="F40" s="83">
        <f>SUM(F15:F39)</f>
        <v>467127.06587301602</v>
      </c>
      <c r="G40" s="83">
        <f>SUM(G15:G39)</f>
        <v>1374857.6316964286</v>
      </c>
      <c r="H40" s="83">
        <f>AVERAGE(D40:E40)</f>
        <v>3983755.732936508</v>
      </c>
      <c r="I40" s="75">
        <f>(H40-G40)/G40</f>
        <v>1.8975769134881082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1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>
      <c r="A10" s="2" t="s">
        <v>225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H12" s="125"/>
    </row>
    <row r="13" spans="1:9" ht="24.75" customHeight="1">
      <c r="A13" s="238" t="s">
        <v>3</v>
      </c>
      <c r="B13" s="244"/>
      <c r="C13" s="246" t="s">
        <v>0</v>
      </c>
      <c r="D13" s="240" t="s">
        <v>23</v>
      </c>
      <c r="E13" s="240" t="s">
        <v>209</v>
      </c>
      <c r="F13" s="257" t="s">
        <v>227</v>
      </c>
      <c r="G13" s="240" t="s">
        <v>197</v>
      </c>
      <c r="H13" s="257" t="s">
        <v>221</v>
      </c>
      <c r="I13" s="240" t="s">
        <v>187</v>
      </c>
    </row>
    <row r="14" spans="1:9" ht="33.75" customHeight="1" thickBot="1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4">
        <v>27789.447222222225</v>
      </c>
      <c r="F16" s="42">
        <v>71191</v>
      </c>
      <c r="G16" s="21">
        <f t="shared" ref="G16:G31" si="0">(F16-E16)/E16</f>
        <v>1.5617997879090992</v>
      </c>
      <c r="H16" s="206">
        <v>66024.399999999994</v>
      </c>
      <c r="I16" s="21">
        <f t="shared" ref="I16:I31" si="1">(F16-H16)/H16</f>
        <v>7.8252888326134071E-2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67">
        <v>33460.626785714288</v>
      </c>
      <c r="F17" s="46">
        <v>137666.48888888888</v>
      </c>
      <c r="G17" s="21">
        <f t="shared" si="0"/>
        <v>3.114283027945679</v>
      </c>
      <c r="H17" s="208">
        <v>133110.44444444444</v>
      </c>
      <c r="I17" s="21">
        <f t="shared" si="1"/>
        <v>3.4227550388399273E-2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67">
        <v>24158.199305555558</v>
      </c>
      <c r="F18" s="46">
        <v>75924.899999999994</v>
      </c>
      <c r="G18" s="21">
        <f t="shared" si="0"/>
        <v>2.1428211614488943</v>
      </c>
      <c r="H18" s="208">
        <v>80524.399999999994</v>
      </c>
      <c r="I18" s="21">
        <f t="shared" si="1"/>
        <v>-5.7119332773668603E-2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67">
        <v>11677.747222222222</v>
      </c>
      <c r="F19" s="46">
        <v>48841</v>
      </c>
      <c r="G19" s="21">
        <f t="shared" si="0"/>
        <v>3.1823991451928157</v>
      </c>
      <c r="H19" s="208">
        <v>49924.4</v>
      </c>
      <c r="I19" s="21">
        <f t="shared" si="1"/>
        <v>-2.1700811627180325E-2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67">
        <v>35225.157142857148</v>
      </c>
      <c r="F20" s="46">
        <v>148135.22500000001</v>
      </c>
      <c r="G20" s="21">
        <f t="shared" si="0"/>
        <v>3.2053815231889868</v>
      </c>
      <c r="H20" s="208">
        <v>135343</v>
      </c>
      <c r="I20" s="21">
        <f t="shared" si="1"/>
        <v>9.451707882934475E-2</v>
      </c>
    </row>
    <row r="21" spans="1:9" ht="16.5">
      <c r="A21" s="37"/>
      <c r="B21" s="34" t="s">
        <v>9</v>
      </c>
      <c r="C21" s="15" t="s">
        <v>88</v>
      </c>
      <c r="D21" s="144" t="s">
        <v>161</v>
      </c>
      <c r="E21" s="167">
        <v>35858.033333333333</v>
      </c>
      <c r="F21" s="46">
        <v>117874.9</v>
      </c>
      <c r="G21" s="21">
        <f t="shared" si="0"/>
        <v>2.2872661728055359</v>
      </c>
      <c r="H21" s="208">
        <v>99724.9</v>
      </c>
      <c r="I21" s="21">
        <f t="shared" si="1"/>
        <v>0.18200068388135762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67">
        <v>21792.199999999997</v>
      </c>
      <c r="F22" s="46">
        <v>66758.200000000012</v>
      </c>
      <c r="G22" s="21">
        <f t="shared" si="0"/>
        <v>2.0633988307743145</v>
      </c>
      <c r="H22" s="208">
        <v>63024.9</v>
      </c>
      <c r="I22" s="21">
        <f t="shared" si="1"/>
        <v>5.9235318104431903E-2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67">
        <v>5192.9604166666668</v>
      </c>
      <c r="F23" s="46">
        <v>22666.555555555555</v>
      </c>
      <c r="G23" s="21">
        <f t="shared" si="0"/>
        <v>3.3648619933261674</v>
      </c>
      <c r="H23" s="208">
        <v>19883.222222222223</v>
      </c>
      <c r="I23" s="21">
        <f t="shared" si="1"/>
        <v>0.13998401779277889</v>
      </c>
    </row>
    <row r="24" spans="1:9" ht="16.5">
      <c r="A24" s="37"/>
      <c r="B24" s="34" t="s">
        <v>12</v>
      </c>
      <c r="C24" s="15" t="s">
        <v>92</v>
      </c>
      <c r="D24" s="146" t="s">
        <v>81</v>
      </c>
      <c r="E24" s="167">
        <v>6599.4624999999996</v>
      </c>
      <c r="F24" s="46">
        <v>32194.333333333332</v>
      </c>
      <c r="G24" s="21">
        <f t="shared" si="0"/>
        <v>3.8783265808894796</v>
      </c>
      <c r="H24" s="208">
        <v>27638.777777777777</v>
      </c>
      <c r="I24" s="21">
        <f t="shared" si="1"/>
        <v>0.16482478321520888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67">
        <v>6306.21875</v>
      </c>
      <c r="F25" s="46">
        <v>33833.222222222219</v>
      </c>
      <c r="G25" s="21">
        <f t="shared" si="0"/>
        <v>4.3650568690187317</v>
      </c>
      <c r="H25" s="208">
        <v>27999.888888888891</v>
      </c>
      <c r="I25" s="21">
        <f t="shared" si="1"/>
        <v>0.20833416005619051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67">
        <v>6206.9131944444443</v>
      </c>
      <c r="F26" s="46">
        <v>32458.2</v>
      </c>
      <c r="G26" s="21">
        <f t="shared" si="0"/>
        <v>4.2293626450345743</v>
      </c>
      <c r="H26" s="208">
        <v>27674.9</v>
      </c>
      <c r="I26" s="21">
        <f t="shared" si="1"/>
        <v>0.17283892624724928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67">
        <v>15923.795535714286</v>
      </c>
      <c r="F27" s="46">
        <v>82055.444444444438</v>
      </c>
      <c r="G27" s="21">
        <f t="shared" si="0"/>
        <v>4.1530079157578008</v>
      </c>
      <c r="H27" s="208">
        <v>71833.222222222219</v>
      </c>
      <c r="I27" s="21">
        <f t="shared" si="1"/>
        <v>0.14230493782666326</v>
      </c>
    </row>
    <row r="28" spans="1:9" ht="16.5">
      <c r="A28" s="37"/>
      <c r="B28" s="34" t="s">
        <v>16</v>
      </c>
      <c r="C28" s="15" t="s">
        <v>96</v>
      </c>
      <c r="D28" s="146" t="s">
        <v>81</v>
      </c>
      <c r="E28" s="167">
        <v>6515.0562499999996</v>
      </c>
      <c r="F28" s="46">
        <v>36138.777777777781</v>
      </c>
      <c r="G28" s="21">
        <f t="shared" si="0"/>
        <v>4.5469632787556948</v>
      </c>
      <c r="H28" s="208">
        <v>35444.333333333328</v>
      </c>
      <c r="I28" s="21">
        <f t="shared" si="1"/>
        <v>1.9592537907642576E-2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67">
        <v>20166.391666666666</v>
      </c>
      <c r="F29" s="46">
        <v>66824.399999999994</v>
      </c>
      <c r="G29" s="21">
        <f t="shared" si="0"/>
        <v>2.3136517977311262</v>
      </c>
      <c r="H29" s="208">
        <v>63374.9</v>
      </c>
      <c r="I29" s="21">
        <f t="shared" si="1"/>
        <v>5.4430066161839978E-2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67">
        <v>23302.851339285713</v>
      </c>
      <c r="F30" s="46">
        <v>111096.42857142858</v>
      </c>
      <c r="G30" s="21">
        <f t="shared" si="0"/>
        <v>3.7675036395281722</v>
      </c>
      <c r="H30" s="208">
        <v>111279.16666666666</v>
      </c>
      <c r="I30" s="21">
        <f t="shared" si="1"/>
        <v>-1.642159091516776E-3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0">
        <v>20423.494444444445</v>
      </c>
      <c r="F31" s="49">
        <v>54058.2</v>
      </c>
      <c r="G31" s="23">
        <f t="shared" si="0"/>
        <v>1.6468634026879174</v>
      </c>
      <c r="H31" s="210">
        <v>55224.4</v>
      </c>
      <c r="I31" s="23">
        <f t="shared" si="1"/>
        <v>-2.111747705724289E-2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39"/>
      <c r="F32" s="41"/>
      <c r="G32" s="41"/>
      <c r="H32" s="205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3">
        <v>27666.383333333331</v>
      </c>
      <c r="F33" s="54">
        <v>127724.9</v>
      </c>
      <c r="G33" s="21">
        <f>(F33-E33)/E33</f>
        <v>3.6166099291378284</v>
      </c>
      <c r="H33" s="213">
        <v>118024.9</v>
      </c>
      <c r="I33" s="21">
        <f>(F33-H33)/H33</f>
        <v>8.2186047181569313E-2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67">
        <v>26582.15</v>
      </c>
      <c r="F34" s="46">
        <v>130558.2</v>
      </c>
      <c r="G34" s="21">
        <f>(F34-E34)/E34</f>
        <v>3.911498881768404</v>
      </c>
      <c r="H34" s="208">
        <v>116524.9</v>
      </c>
      <c r="I34" s="21">
        <f>(F34-H34)/H34</f>
        <v>0.12043177037697525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67">
        <v>28063.486904761907</v>
      </c>
      <c r="F35" s="46">
        <v>47739.55</v>
      </c>
      <c r="G35" s="21">
        <f>(F35-E35)/E35</f>
        <v>0.70112681157591272</v>
      </c>
      <c r="H35" s="208">
        <v>50406.25</v>
      </c>
      <c r="I35" s="21">
        <f>(F35-H35)/H35</f>
        <v>-5.2904153750774896E-2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67">
        <v>21115.191666666666</v>
      </c>
      <c r="F36" s="46">
        <v>61023.028571428571</v>
      </c>
      <c r="G36" s="21">
        <f>(F36-E36)/E36</f>
        <v>1.8900059035581527</v>
      </c>
      <c r="H36" s="208">
        <v>50513.571428571428</v>
      </c>
      <c r="I36" s="21">
        <f>(F36-H36)/H36</f>
        <v>0.20805215005868297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0">
        <v>20046.269444444446</v>
      </c>
      <c r="F37" s="49">
        <v>48728.35</v>
      </c>
      <c r="G37" s="23">
        <f>(F37-E37)/E37</f>
        <v>1.4307939257747733</v>
      </c>
      <c r="H37" s="210">
        <v>45854.888888888891</v>
      </c>
      <c r="I37" s="23">
        <f>(F37-H37)/H37</f>
        <v>6.2664225794414191E-2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39"/>
      <c r="F38" s="41"/>
      <c r="G38" s="41"/>
      <c r="H38" s="205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67">
        <v>566093.5</v>
      </c>
      <c r="F39" s="46">
        <v>1439317.5714285714</v>
      </c>
      <c r="G39" s="21">
        <f t="shared" ref="G39:G44" si="2">(F39-E39)/E39</f>
        <v>1.5425438932412603</v>
      </c>
      <c r="H39" s="208">
        <v>1438029.7890550429</v>
      </c>
      <c r="I39" s="21">
        <f t="shared" ref="I39:I44" si="3">(F39-H39)/H39</f>
        <v>8.9551856528277381E-4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67">
        <v>384692.09523809527</v>
      </c>
      <c r="F40" s="46">
        <v>990946.85714285716</v>
      </c>
      <c r="G40" s="21">
        <f t="shared" si="2"/>
        <v>1.5759480618636994</v>
      </c>
      <c r="H40" s="208">
        <v>976534.0025983667</v>
      </c>
      <c r="I40" s="21">
        <f t="shared" si="3"/>
        <v>1.4759193746598339E-2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5">
        <v>258010.06666666665</v>
      </c>
      <c r="F41" s="57">
        <v>636682</v>
      </c>
      <c r="G41" s="21">
        <f t="shared" si="2"/>
        <v>1.4676634064148919</v>
      </c>
      <c r="H41" s="214">
        <v>591123</v>
      </c>
      <c r="I41" s="21">
        <f t="shared" si="3"/>
        <v>7.7071946109354569E-2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68">
        <v>112036</v>
      </c>
      <c r="F42" s="47">
        <v>327898.28571428574</v>
      </c>
      <c r="G42" s="21">
        <f t="shared" si="2"/>
        <v>1.9267225330633524</v>
      </c>
      <c r="H42" s="209">
        <v>324970.28571428574</v>
      </c>
      <c r="I42" s="21">
        <f t="shared" si="3"/>
        <v>9.0100545456463701E-3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68">
        <v>117186.87499999999</v>
      </c>
      <c r="F43" s="47">
        <v>234976.66666666666</v>
      </c>
      <c r="G43" s="21">
        <f t="shared" si="2"/>
        <v>1.0051449163284427</v>
      </c>
      <c r="H43" s="209">
        <v>243685</v>
      </c>
      <c r="I43" s="21">
        <f t="shared" si="3"/>
        <v>-3.5736025333251299E-2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1">
        <v>255046.26339285716</v>
      </c>
      <c r="F44" s="50">
        <v>812241</v>
      </c>
      <c r="G44" s="31">
        <f t="shared" si="2"/>
        <v>2.1846810425482506</v>
      </c>
      <c r="H44" s="211">
        <v>795190.5</v>
      </c>
      <c r="I44" s="31">
        <f t="shared" si="3"/>
        <v>2.1442031815017911E-2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39"/>
      <c r="F45" s="121"/>
      <c r="G45" s="41"/>
      <c r="H45" s="222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5">
        <v>174680.88888888888</v>
      </c>
      <c r="F46" s="43">
        <v>439321.55555555556</v>
      </c>
      <c r="G46" s="21">
        <f t="shared" ref="G46:G51" si="4">(F46-E46)/E46</f>
        <v>1.5149949622422605</v>
      </c>
      <c r="H46" s="207">
        <v>438827.89383815887</v>
      </c>
      <c r="I46" s="21">
        <f t="shared" ref="I46:I51" si="5">(F46-H46)/H46</f>
        <v>1.124955191610402E-3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68">
        <v>143298.19166666665</v>
      </c>
      <c r="F47" s="47">
        <v>321663.59999999998</v>
      </c>
      <c r="G47" s="21">
        <f t="shared" si="4"/>
        <v>1.2447149978573235</v>
      </c>
      <c r="H47" s="209">
        <v>321306.39888641424</v>
      </c>
      <c r="I47" s="21">
        <f t="shared" si="5"/>
        <v>1.1117149077133908E-3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68">
        <v>426071.75</v>
      </c>
      <c r="F48" s="47">
        <v>981642.28571428568</v>
      </c>
      <c r="G48" s="21">
        <f t="shared" si="4"/>
        <v>1.3039365686983135</v>
      </c>
      <c r="H48" s="209">
        <v>980547.71587655111</v>
      </c>
      <c r="I48" s="21">
        <f t="shared" si="5"/>
        <v>1.1162841134723248E-3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68">
        <v>512653.26107142854</v>
      </c>
      <c r="F49" s="47">
        <v>1324325.5</v>
      </c>
      <c r="G49" s="21">
        <f t="shared" si="4"/>
        <v>1.5832772373908304</v>
      </c>
      <c r="H49" s="209">
        <v>1323361.7757142857</v>
      </c>
      <c r="I49" s="21">
        <f t="shared" si="5"/>
        <v>7.2823947570509E-4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68">
        <v>48749</v>
      </c>
      <c r="F50" s="47">
        <v>140986</v>
      </c>
      <c r="G50" s="21">
        <f t="shared" si="4"/>
        <v>1.8920798375351289</v>
      </c>
      <c r="H50" s="209">
        <v>140840.48719376393</v>
      </c>
      <c r="I50" s="21">
        <f t="shared" si="5"/>
        <v>1.0331745447307533E-3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1">
        <v>759750</v>
      </c>
      <c r="F51" s="50">
        <v>1791061</v>
      </c>
      <c r="G51" s="31">
        <f t="shared" si="4"/>
        <v>1.3574346824613359</v>
      </c>
      <c r="H51" s="211">
        <v>1793809</v>
      </c>
      <c r="I51" s="31">
        <f t="shared" si="5"/>
        <v>-1.5319356743109217E-3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39"/>
      <c r="F52" s="41"/>
      <c r="G52" s="41"/>
      <c r="H52" s="205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5">
        <v>77070.833333333328</v>
      </c>
      <c r="F53" s="66">
        <v>143680</v>
      </c>
      <c r="G53" s="22">
        <f t="shared" ref="G53:G61" si="6">(F53-E53)/E53</f>
        <v>0.86425906903822258</v>
      </c>
      <c r="H53" s="217">
        <v>143522.99665924275</v>
      </c>
      <c r="I53" s="22">
        <f t="shared" ref="I53:I61" si="7">(F53-H53)/H53</f>
        <v>1.0939246281904981E-3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68">
        <v>77012.5</v>
      </c>
      <c r="F54" s="70">
        <v>190825</v>
      </c>
      <c r="G54" s="21">
        <f t="shared" si="6"/>
        <v>1.4778445057620515</v>
      </c>
      <c r="H54" s="219">
        <v>190603.51002227172</v>
      </c>
      <c r="I54" s="21">
        <f t="shared" si="7"/>
        <v>1.162045639675805E-3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68">
        <v>66879.8125</v>
      </c>
      <c r="F55" s="70">
        <v>139190</v>
      </c>
      <c r="G55" s="21">
        <f t="shared" si="6"/>
        <v>1.0811960260803661</v>
      </c>
      <c r="H55" s="219">
        <v>139035</v>
      </c>
      <c r="I55" s="21">
        <f t="shared" si="7"/>
        <v>1.1148272017837235E-3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68">
        <v>94979.0625</v>
      </c>
      <c r="F56" s="70">
        <v>189118.8</v>
      </c>
      <c r="G56" s="21">
        <f t="shared" si="6"/>
        <v>0.99116305238325542</v>
      </c>
      <c r="H56" s="219">
        <v>188916.59064587974</v>
      </c>
      <c r="I56" s="21">
        <f t="shared" si="7"/>
        <v>1.0703631344866145E-3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68">
        <v>48637.916666666664</v>
      </c>
      <c r="F57" s="98">
        <v>98780</v>
      </c>
      <c r="G57" s="21">
        <f t="shared" si="6"/>
        <v>1.0309258037710636</v>
      </c>
      <c r="H57" s="221">
        <v>98675.993318485533</v>
      </c>
      <c r="I57" s="21">
        <f t="shared" si="7"/>
        <v>1.0540221386855114E-3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1">
        <v>33933.75</v>
      </c>
      <c r="F58" s="50">
        <v>100447.71428571429</v>
      </c>
      <c r="G58" s="29">
        <f t="shared" si="6"/>
        <v>1.9601124038962476</v>
      </c>
      <c r="H58" s="211">
        <v>93675.853324848882</v>
      </c>
      <c r="I58" s="29">
        <f t="shared" si="7"/>
        <v>7.2290357872502806E-2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5">
        <v>100096.14285714287</v>
      </c>
      <c r="F59" s="68">
        <v>207303.3</v>
      </c>
      <c r="G59" s="21">
        <f t="shared" si="6"/>
        <v>1.0710418412012448</v>
      </c>
      <c r="H59" s="218">
        <v>201712.875</v>
      </c>
      <c r="I59" s="21">
        <f t="shared" si="7"/>
        <v>2.7714765356450292E-2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68">
        <v>96865.500000000015</v>
      </c>
      <c r="F60" s="70">
        <v>190874.88888888888</v>
      </c>
      <c r="G60" s="21">
        <f t="shared" si="6"/>
        <v>0.97051467125951807</v>
      </c>
      <c r="H60" s="219">
        <v>186177.33333333334</v>
      </c>
      <c r="I60" s="21">
        <f t="shared" si="7"/>
        <v>2.523161907762957E-2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1">
        <v>620000</v>
      </c>
      <c r="F61" s="73">
        <v>1030904</v>
      </c>
      <c r="G61" s="29">
        <f t="shared" si="6"/>
        <v>0.66274838709677419</v>
      </c>
      <c r="H61" s="220">
        <v>1029756</v>
      </c>
      <c r="I61" s="29">
        <f t="shared" si="7"/>
        <v>1.1148272017837235E-3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39"/>
      <c r="F62" s="52"/>
      <c r="G62" s="41"/>
      <c r="H62" s="212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5">
        <v>187755.82291666669</v>
      </c>
      <c r="F63" s="54">
        <v>389432.66666666669</v>
      </c>
      <c r="G63" s="21">
        <f t="shared" ref="G63:G68" si="8">(F63-E63)/E63</f>
        <v>1.0741442828088055</v>
      </c>
      <c r="H63" s="213">
        <v>388994.56050482555</v>
      </c>
      <c r="I63" s="21">
        <f t="shared" ref="I63:I74" si="9">(F63-H63)/H63</f>
        <v>1.1262526686043426E-3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68">
        <v>900920.58333333337</v>
      </c>
      <c r="F64" s="46">
        <v>2833788.6666666665</v>
      </c>
      <c r="G64" s="21">
        <f t="shared" si="8"/>
        <v>2.145436700071695</v>
      </c>
      <c r="H64" s="208">
        <v>2830633</v>
      </c>
      <c r="I64" s="21">
        <f t="shared" si="9"/>
        <v>1.1148272017836686E-3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68">
        <v>470283.6428571429</v>
      </c>
      <c r="F65" s="46">
        <v>940505.33333333337</v>
      </c>
      <c r="G65" s="21">
        <f t="shared" si="8"/>
        <v>0.99986826592441946</v>
      </c>
      <c r="H65" s="208">
        <v>956089.875</v>
      </c>
      <c r="I65" s="21">
        <f t="shared" si="9"/>
        <v>-1.6300289412296755E-2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68">
        <v>232682</v>
      </c>
      <c r="F66" s="46">
        <v>602707.66666666663</v>
      </c>
      <c r="G66" s="21">
        <f t="shared" si="8"/>
        <v>1.5902633923838829</v>
      </c>
      <c r="H66" s="208">
        <v>558574.71428571432</v>
      </c>
      <c r="I66" s="21">
        <f t="shared" si="9"/>
        <v>7.9009935917682877E-2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68">
        <v>107128.27777777778</v>
      </c>
      <c r="F67" s="46">
        <v>300942.25</v>
      </c>
      <c r="G67" s="21">
        <f t="shared" si="8"/>
        <v>1.8091765894366514</v>
      </c>
      <c r="H67" s="208">
        <v>300607.125</v>
      </c>
      <c r="I67" s="21">
        <f t="shared" si="9"/>
        <v>1.1148272017837235E-3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1">
        <v>100746.75</v>
      </c>
      <c r="F68" s="58">
        <v>225269.71428571429</v>
      </c>
      <c r="G68" s="31">
        <f t="shared" si="8"/>
        <v>1.2359998142442739</v>
      </c>
      <c r="H68" s="215">
        <v>224813.12221603564</v>
      </c>
      <c r="I68" s="31">
        <f t="shared" si="9"/>
        <v>2.0309849584308681E-3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39"/>
      <c r="F69" s="52"/>
      <c r="G69" s="52"/>
      <c r="H69" s="212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5">
        <v>105965.6875</v>
      </c>
      <c r="F70" s="43">
        <v>297537.33333333331</v>
      </c>
      <c r="G70" s="21">
        <f>(F70-E70)/E70</f>
        <v>1.8078648886540118</v>
      </c>
      <c r="H70" s="207">
        <v>295110.55827765405</v>
      </c>
      <c r="I70" s="21">
        <f t="shared" si="9"/>
        <v>8.2232742530209107E-3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68">
        <v>74200.971428571414</v>
      </c>
      <c r="F71" s="47">
        <v>197560</v>
      </c>
      <c r="G71" s="21">
        <f>(F71-E71)/E71</f>
        <v>1.6624988352097052</v>
      </c>
      <c r="H71" s="209">
        <v>197984.70983137129</v>
      </c>
      <c r="I71" s="21">
        <f t="shared" si="9"/>
        <v>-2.145164804560052E-3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68">
        <v>36846</v>
      </c>
      <c r="F72" s="47">
        <v>80258.75</v>
      </c>
      <c r="G72" s="21">
        <f>(F72-E72)/E72</f>
        <v>1.1782215165825327</v>
      </c>
      <c r="H72" s="209">
        <v>80165.629175946553</v>
      </c>
      <c r="I72" s="21">
        <f t="shared" si="9"/>
        <v>1.1616053539487171E-3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68">
        <v>52557.5</v>
      </c>
      <c r="F73" s="47">
        <v>128863</v>
      </c>
      <c r="G73" s="21">
        <f>(F73-E73)/E73</f>
        <v>1.451847976026257</v>
      </c>
      <c r="H73" s="209">
        <v>125410.58886414254</v>
      </c>
      <c r="I73" s="21">
        <f t="shared" si="9"/>
        <v>2.7528864724472833E-2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1">
        <v>48368.40178571429</v>
      </c>
      <c r="F74" s="50">
        <v>120332</v>
      </c>
      <c r="G74" s="21">
        <f>(F74-E74)/E74</f>
        <v>1.4878225361488027</v>
      </c>
      <c r="H74" s="211">
        <v>117953.00278396436</v>
      </c>
      <c r="I74" s="21">
        <f t="shared" si="9"/>
        <v>2.0169026306120157E-2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39"/>
      <c r="F75" s="52"/>
      <c r="G75" s="52"/>
      <c r="H75" s="212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5">
        <v>31780.741666666669</v>
      </c>
      <c r="F76" s="43">
        <v>71711.71428571429</v>
      </c>
      <c r="G76" s="22">
        <f t="shared" ref="G76:G82" si="10">(F76-E76)/E76</f>
        <v>1.2564518801312101</v>
      </c>
      <c r="H76" s="207">
        <v>71631.857142857145</v>
      </c>
      <c r="I76" s="22">
        <f t="shared" ref="I76:I82" si="11">(F76-H76)/H76</f>
        <v>1.1148272017837526E-3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68">
        <v>43236.81696428571</v>
      </c>
      <c r="F77" s="32">
        <v>116740</v>
      </c>
      <c r="G77" s="21">
        <f t="shared" si="10"/>
        <v>1.700013742834702</v>
      </c>
      <c r="H77" s="204">
        <v>113278.28571428571</v>
      </c>
      <c r="I77" s="21">
        <f t="shared" si="11"/>
        <v>3.0559380943012693E-2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68">
        <v>20802.541666666668</v>
      </c>
      <c r="F78" s="47">
        <v>47893.333333333336</v>
      </c>
      <c r="G78" s="21">
        <f t="shared" si="10"/>
        <v>1.3022827739398832</v>
      </c>
      <c r="H78" s="209">
        <v>47840</v>
      </c>
      <c r="I78" s="21">
        <f t="shared" si="11"/>
        <v>1.1148272017837742E-3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68">
        <v>37805.327380952382</v>
      </c>
      <c r="F79" s="47">
        <v>96485.111111111109</v>
      </c>
      <c r="G79" s="21">
        <f t="shared" si="10"/>
        <v>1.5521564762251896</v>
      </c>
      <c r="H79" s="209">
        <v>96377.222717149227</v>
      </c>
      <c r="I79" s="21">
        <f t="shared" si="11"/>
        <v>1.1194387109339807E-3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77">
        <v>46069.880952380947</v>
      </c>
      <c r="F80" s="61">
        <v>133103.55555555556</v>
      </c>
      <c r="G80" s="21">
        <f t="shared" si="10"/>
        <v>1.8891664750150958</v>
      </c>
      <c r="H80" s="216">
        <v>135988.3964365256</v>
      </c>
      <c r="I80" s="21">
        <f t="shared" si="11"/>
        <v>-2.1213875275870115E-2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77">
        <v>156666</v>
      </c>
      <c r="F81" s="61">
        <v>579210</v>
      </c>
      <c r="G81" s="21">
        <f t="shared" si="10"/>
        <v>2.6971008387269735</v>
      </c>
      <c r="H81" s="216">
        <v>578565</v>
      </c>
      <c r="I81" s="21">
        <f t="shared" si="11"/>
        <v>1.1148272017837235E-3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1">
        <v>69248.447222222225</v>
      </c>
      <c r="F82" s="50">
        <v>172146.6</v>
      </c>
      <c r="G82" s="23">
        <f t="shared" si="10"/>
        <v>1.4859272215530224</v>
      </c>
      <c r="H82" s="211">
        <v>171227.33333333334</v>
      </c>
      <c r="I82" s="23">
        <f t="shared" si="11"/>
        <v>5.3686911357610119E-3</v>
      </c>
    </row>
    <row r="83" spans="1:9">
      <c r="E83"/>
      <c r="F83"/>
      <c r="H83"/>
    </row>
    <row r="84" spans="1:9">
      <c r="H84" s="184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43" zoomScaleNormal="100" workbookViewId="0">
      <selection activeCell="F50" sqref="F5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>
      <c r="A10" s="2" t="s">
        <v>225</v>
      </c>
      <c r="B10" s="2"/>
      <c r="C10" s="2"/>
    </row>
    <row r="11" spans="1:9" ht="18">
      <c r="A11" s="2"/>
      <c r="B11" s="2"/>
      <c r="C11" s="2"/>
      <c r="D11" s="263" t="s">
        <v>208</v>
      </c>
      <c r="E11" s="263"/>
      <c r="F11" s="189" t="s">
        <v>228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38" t="s">
        <v>3</v>
      </c>
      <c r="B13" s="244"/>
      <c r="C13" s="246" t="s">
        <v>0</v>
      </c>
      <c r="D13" s="240" t="s">
        <v>23</v>
      </c>
      <c r="E13" s="240" t="s">
        <v>209</v>
      </c>
      <c r="F13" s="257" t="s">
        <v>227</v>
      </c>
      <c r="G13" s="240" t="s">
        <v>197</v>
      </c>
      <c r="H13" s="257" t="s">
        <v>221</v>
      </c>
      <c r="I13" s="240" t="s">
        <v>187</v>
      </c>
    </row>
    <row r="14" spans="1:9" s="125" customFormat="1" ht="33.75" customHeight="1" thickBot="1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3" t="s">
        <v>6</v>
      </c>
      <c r="C16" s="147" t="s">
        <v>86</v>
      </c>
      <c r="D16" s="144" t="s">
        <v>161</v>
      </c>
      <c r="E16" s="206">
        <v>24158.199305555558</v>
      </c>
      <c r="F16" s="206">
        <v>75924.899999999994</v>
      </c>
      <c r="G16" s="153">
        <f t="shared" ref="G16:G31" si="0">(F16-E16)/E16</f>
        <v>2.1428211614488943</v>
      </c>
      <c r="H16" s="206">
        <v>80524.399999999994</v>
      </c>
      <c r="I16" s="153">
        <f t="shared" ref="I16:I31" si="1">(F16-H16)/H16</f>
        <v>-5.7119332773668603E-2</v>
      </c>
    </row>
    <row r="17" spans="1:9" ht="16.5">
      <c r="A17" s="129"/>
      <c r="B17" s="160" t="s">
        <v>7</v>
      </c>
      <c r="C17" s="148" t="s">
        <v>87</v>
      </c>
      <c r="D17" s="144" t="s">
        <v>161</v>
      </c>
      <c r="E17" s="208">
        <v>11677.747222222222</v>
      </c>
      <c r="F17" s="208">
        <v>48841</v>
      </c>
      <c r="G17" s="153">
        <f t="shared" si="0"/>
        <v>3.1823991451928157</v>
      </c>
      <c r="H17" s="208">
        <v>49924.4</v>
      </c>
      <c r="I17" s="153">
        <f t="shared" si="1"/>
        <v>-2.1700811627180325E-2</v>
      </c>
    </row>
    <row r="18" spans="1:9" ht="16.5">
      <c r="A18" s="129"/>
      <c r="B18" s="160" t="s">
        <v>19</v>
      </c>
      <c r="C18" s="148" t="s">
        <v>99</v>
      </c>
      <c r="D18" s="144" t="s">
        <v>161</v>
      </c>
      <c r="E18" s="208">
        <v>20423.494444444445</v>
      </c>
      <c r="F18" s="208">
        <v>54058.2</v>
      </c>
      <c r="G18" s="153">
        <f t="shared" si="0"/>
        <v>1.6468634026879174</v>
      </c>
      <c r="H18" s="208">
        <v>55224.4</v>
      </c>
      <c r="I18" s="153">
        <f t="shared" si="1"/>
        <v>-2.111747705724289E-2</v>
      </c>
    </row>
    <row r="19" spans="1:9" ht="16.5">
      <c r="A19" s="129"/>
      <c r="B19" s="160" t="s">
        <v>18</v>
      </c>
      <c r="C19" s="148" t="s">
        <v>98</v>
      </c>
      <c r="D19" s="144" t="s">
        <v>83</v>
      </c>
      <c r="E19" s="208">
        <v>23302.851339285713</v>
      </c>
      <c r="F19" s="208">
        <v>111096.42857142858</v>
      </c>
      <c r="G19" s="153">
        <f t="shared" si="0"/>
        <v>3.7675036395281722</v>
      </c>
      <c r="H19" s="208">
        <v>111279.16666666666</v>
      </c>
      <c r="I19" s="153">
        <f t="shared" si="1"/>
        <v>-1.642159091516776E-3</v>
      </c>
    </row>
    <row r="20" spans="1:9" ht="16.5">
      <c r="A20" s="129"/>
      <c r="B20" s="160" t="s">
        <v>16</v>
      </c>
      <c r="C20" s="148" t="s">
        <v>96</v>
      </c>
      <c r="D20" s="144" t="s">
        <v>81</v>
      </c>
      <c r="E20" s="208">
        <v>6515.0562499999996</v>
      </c>
      <c r="F20" s="208">
        <v>36138.777777777781</v>
      </c>
      <c r="G20" s="153">
        <f t="shared" si="0"/>
        <v>4.5469632787556948</v>
      </c>
      <c r="H20" s="208">
        <v>35444.333333333328</v>
      </c>
      <c r="I20" s="153">
        <f t="shared" si="1"/>
        <v>1.9592537907642576E-2</v>
      </c>
    </row>
    <row r="21" spans="1:9" ht="16.5">
      <c r="A21" s="129"/>
      <c r="B21" s="160" t="s">
        <v>5</v>
      </c>
      <c r="C21" s="148" t="s">
        <v>85</v>
      </c>
      <c r="D21" s="144" t="s">
        <v>161</v>
      </c>
      <c r="E21" s="208">
        <v>33460.626785714288</v>
      </c>
      <c r="F21" s="208">
        <v>137666.48888888888</v>
      </c>
      <c r="G21" s="153">
        <f t="shared" si="0"/>
        <v>3.114283027945679</v>
      </c>
      <c r="H21" s="208">
        <v>133110.44444444444</v>
      </c>
      <c r="I21" s="153">
        <f t="shared" si="1"/>
        <v>3.4227550388399273E-2</v>
      </c>
    </row>
    <row r="22" spans="1:9" ht="16.5">
      <c r="A22" s="129"/>
      <c r="B22" s="160" t="s">
        <v>17</v>
      </c>
      <c r="C22" s="148" t="s">
        <v>97</v>
      </c>
      <c r="D22" s="144" t="s">
        <v>161</v>
      </c>
      <c r="E22" s="208">
        <v>20166.391666666666</v>
      </c>
      <c r="F22" s="208">
        <v>66824.399999999994</v>
      </c>
      <c r="G22" s="153">
        <f t="shared" si="0"/>
        <v>2.3136517977311262</v>
      </c>
      <c r="H22" s="208">
        <v>63374.9</v>
      </c>
      <c r="I22" s="153">
        <f t="shared" si="1"/>
        <v>5.4430066161839978E-2</v>
      </c>
    </row>
    <row r="23" spans="1:9" ht="16.5">
      <c r="A23" s="129"/>
      <c r="B23" s="160" t="s">
        <v>10</v>
      </c>
      <c r="C23" s="148" t="s">
        <v>90</v>
      </c>
      <c r="D23" s="146" t="s">
        <v>161</v>
      </c>
      <c r="E23" s="208">
        <v>21792.199999999997</v>
      </c>
      <c r="F23" s="208">
        <v>66758.200000000012</v>
      </c>
      <c r="G23" s="153">
        <f t="shared" si="0"/>
        <v>2.0633988307743145</v>
      </c>
      <c r="H23" s="208">
        <v>63024.9</v>
      </c>
      <c r="I23" s="153">
        <f t="shared" si="1"/>
        <v>5.9235318104431903E-2</v>
      </c>
    </row>
    <row r="24" spans="1:9" ht="16.5">
      <c r="A24" s="129"/>
      <c r="B24" s="160" t="s">
        <v>4</v>
      </c>
      <c r="C24" s="148" t="s">
        <v>84</v>
      </c>
      <c r="D24" s="146" t="s">
        <v>161</v>
      </c>
      <c r="E24" s="208">
        <v>27789.447222222225</v>
      </c>
      <c r="F24" s="208">
        <v>71191</v>
      </c>
      <c r="G24" s="153">
        <f t="shared" si="0"/>
        <v>1.5617997879090992</v>
      </c>
      <c r="H24" s="208">
        <v>66024.399999999994</v>
      </c>
      <c r="I24" s="153">
        <f t="shared" si="1"/>
        <v>7.8252888326134071E-2</v>
      </c>
    </row>
    <row r="25" spans="1:9" ht="16.5">
      <c r="A25" s="129"/>
      <c r="B25" s="160" t="s">
        <v>8</v>
      </c>
      <c r="C25" s="148" t="s">
        <v>89</v>
      </c>
      <c r="D25" s="146" t="s">
        <v>161</v>
      </c>
      <c r="E25" s="208">
        <v>35225.157142857148</v>
      </c>
      <c r="F25" s="208">
        <v>148135.22500000001</v>
      </c>
      <c r="G25" s="153">
        <f t="shared" si="0"/>
        <v>3.2053815231889868</v>
      </c>
      <c r="H25" s="208">
        <v>135343</v>
      </c>
      <c r="I25" s="153">
        <f t="shared" si="1"/>
        <v>9.451707882934475E-2</v>
      </c>
    </row>
    <row r="26" spans="1:9" ht="16.5">
      <c r="A26" s="129"/>
      <c r="B26" s="160" t="s">
        <v>11</v>
      </c>
      <c r="C26" s="148" t="s">
        <v>91</v>
      </c>
      <c r="D26" s="146" t="s">
        <v>81</v>
      </c>
      <c r="E26" s="208">
        <v>5192.9604166666668</v>
      </c>
      <c r="F26" s="208">
        <v>22666.555555555555</v>
      </c>
      <c r="G26" s="153">
        <f t="shared" si="0"/>
        <v>3.3648619933261674</v>
      </c>
      <c r="H26" s="208">
        <v>19883.222222222223</v>
      </c>
      <c r="I26" s="153">
        <f t="shared" si="1"/>
        <v>0.13998401779277889</v>
      </c>
    </row>
    <row r="27" spans="1:9" ht="16.5">
      <c r="A27" s="129"/>
      <c r="B27" s="160" t="s">
        <v>15</v>
      </c>
      <c r="C27" s="148" t="s">
        <v>95</v>
      </c>
      <c r="D27" s="146" t="s">
        <v>82</v>
      </c>
      <c r="E27" s="208">
        <v>15923.795535714286</v>
      </c>
      <c r="F27" s="208">
        <v>82055.444444444438</v>
      </c>
      <c r="G27" s="153">
        <f t="shared" si="0"/>
        <v>4.1530079157578008</v>
      </c>
      <c r="H27" s="208">
        <v>71833.222222222219</v>
      </c>
      <c r="I27" s="153">
        <f t="shared" si="1"/>
        <v>0.14230493782666326</v>
      </c>
    </row>
    <row r="28" spans="1:9" ht="16.5">
      <c r="A28" s="129"/>
      <c r="B28" s="160" t="s">
        <v>12</v>
      </c>
      <c r="C28" s="148" t="s">
        <v>92</v>
      </c>
      <c r="D28" s="146" t="s">
        <v>81</v>
      </c>
      <c r="E28" s="208">
        <v>6599.4624999999996</v>
      </c>
      <c r="F28" s="208">
        <v>32194.333333333332</v>
      </c>
      <c r="G28" s="153">
        <f t="shared" si="0"/>
        <v>3.8783265808894796</v>
      </c>
      <c r="H28" s="208">
        <v>27638.777777777777</v>
      </c>
      <c r="I28" s="153">
        <f t="shared" si="1"/>
        <v>0.16482478321520888</v>
      </c>
    </row>
    <row r="29" spans="1:9" ht="17.25" thickBot="1">
      <c r="A29" s="38"/>
      <c r="B29" s="160" t="s">
        <v>14</v>
      </c>
      <c r="C29" s="148" t="s">
        <v>94</v>
      </c>
      <c r="D29" s="146" t="s">
        <v>81</v>
      </c>
      <c r="E29" s="208">
        <v>6206.9131944444443</v>
      </c>
      <c r="F29" s="208">
        <v>32458.2</v>
      </c>
      <c r="G29" s="153">
        <f t="shared" si="0"/>
        <v>4.2293626450345743</v>
      </c>
      <c r="H29" s="208">
        <v>27674.9</v>
      </c>
      <c r="I29" s="153">
        <f t="shared" si="1"/>
        <v>0.17283892624724928</v>
      </c>
    </row>
    <row r="30" spans="1:9" ht="16.5">
      <c r="A30" s="129"/>
      <c r="B30" s="160" t="s">
        <v>9</v>
      </c>
      <c r="C30" s="148" t="s">
        <v>88</v>
      </c>
      <c r="D30" s="146" t="s">
        <v>161</v>
      </c>
      <c r="E30" s="208">
        <v>35858.033333333333</v>
      </c>
      <c r="F30" s="208">
        <v>117874.9</v>
      </c>
      <c r="G30" s="153">
        <f t="shared" si="0"/>
        <v>2.2872661728055359</v>
      </c>
      <c r="H30" s="208">
        <v>99724.9</v>
      </c>
      <c r="I30" s="153">
        <f t="shared" si="1"/>
        <v>0.18200068388135762</v>
      </c>
    </row>
    <row r="31" spans="1:9" ht="17.25" thickBot="1">
      <c r="A31" s="38"/>
      <c r="B31" s="161" t="s">
        <v>13</v>
      </c>
      <c r="C31" s="149" t="s">
        <v>93</v>
      </c>
      <c r="D31" s="145" t="s">
        <v>81</v>
      </c>
      <c r="E31" s="210">
        <v>6306.21875</v>
      </c>
      <c r="F31" s="210">
        <v>33833.222222222219</v>
      </c>
      <c r="G31" s="155">
        <f t="shared" si="0"/>
        <v>4.3650568690187317</v>
      </c>
      <c r="H31" s="210">
        <v>27999.888888888891</v>
      </c>
      <c r="I31" s="155">
        <f t="shared" si="1"/>
        <v>0.20833416005619051</v>
      </c>
    </row>
    <row r="32" spans="1:9" ht="15.75" customHeight="1" thickBot="1">
      <c r="A32" s="250" t="s">
        <v>188</v>
      </c>
      <c r="B32" s="251"/>
      <c r="C32" s="251"/>
      <c r="D32" s="252"/>
      <c r="E32" s="99">
        <f>SUM(E16:E31)</f>
        <v>300598.55510912696</v>
      </c>
      <c r="F32" s="100">
        <f>SUM(F16:F31)</f>
        <v>1137717.2757936507</v>
      </c>
      <c r="G32" s="101">
        <f t="shared" ref="G32" si="2">(F32-E32)/E32</f>
        <v>2.7848394693069056</v>
      </c>
      <c r="H32" s="100">
        <f>SUM(H16:H31)</f>
        <v>1068029.2555555557</v>
      </c>
      <c r="I32" s="104">
        <f t="shared" ref="I32" si="3">(F32-H32)/H32</f>
        <v>6.5249167918949386E-2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2" t="s">
        <v>28</v>
      </c>
      <c r="C34" s="150" t="s">
        <v>102</v>
      </c>
      <c r="D34" s="152" t="s">
        <v>161</v>
      </c>
      <c r="E34" s="213">
        <v>28063.486904761907</v>
      </c>
      <c r="F34" s="213">
        <v>47739.55</v>
      </c>
      <c r="G34" s="153">
        <f>(F34-E34)/E34</f>
        <v>0.70112681157591272</v>
      </c>
      <c r="H34" s="213">
        <v>50406.25</v>
      </c>
      <c r="I34" s="153">
        <f>(F34-H34)/H34</f>
        <v>-5.2904153750774896E-2</v>
      </c>
    </row>
    <row r="35" spans="1:9" ht="16.5">
      <c r="A35" s="37"/>
      <c r="B35" s="160" t="s">
        <v>30</v>
      </c>
      <c r="C35" s="148" t="s">
        <v>104</v>
      </c>
      <c r="D35" s="144" t="s">
        <v>161</v>
      </c>
      <c r="E35" s="208">
        <v>20046.269444444446</v>
      </c>
      <c r="F35" s="208">
        <v>48728.35</v>
      </c>
      <c r="G35" s="153">
        <f>(F35-E35)/E35</f>
        <v>1.4307939257747733</v>
      </c>
      <c r="H35" s="208">
        <v>45854.888888888891</v>
      </c>
      <c r="I35" s="153">
        <f>(F35-H35)/H35</f>
        <v>6.2664225794414191E-2</v>
      </c>
    </row>
    <row r="36" spans="1:9" ht="16.5">
      <c r="A36" s="37"/>
      <c r="B36" s="162" t="s">
        <v>26</v>
      </c>
      <c r="C36" s="148" t="s">
        <v>100</v>
      </c>
      <c r="D36" s="144" t="s">
        <v>161</v>
      </c>
      <c r="E36" s="208">
        <v>27666.383333333331</v>
      </c>
      <c r="F36" s="208">
        <v>127724.9</v>
      </c>
      <c r="G36" s="153">
        <f>(F36-E36)/E36</f>
        <v>3.6166099291378284</v>
      </c>
      <c r="H36" s="208">
        <v>118024.9</v>
      </c>
      <c r="I36" s="153">
        <f>(F36-H36)/H36</f>
        <v>8.2186047181569313E-2</v>
      </c>
    </row>
    <row r="37" spans="1:9" ht="16.5">
      <c r="A37" s="37"/>
      <c r="B37" s="160" t="s">
        <v>27</v>
      </c>
      <c r="C37" s="148" t="s">
        <v>101</v>
      </c>
      <c r="D37" s="144" t="s">
        <v>161</v>
      </c>
      <c r="E37" s="208">
        <v>26582.15</v>
      </c>
      <c r="F37" s="208">
        <v>130558.2</v>
      </c>
      <c r="G37" s="153">
        <f>(F37-E37)/E37</f>
        <v>3.911498881768404</v>
      </c>
      <c r="H37" s="208">
        <v>116524.9</v>
      </c>
      <c r="I37" s="153">
        <f>(F37-H37)/H37</f>
        <v>0.12043177037697525</v>
      </c>
    </row>
    <row r="38" spans="1:9" ht="17.25" thickBot="1">
      <c r="A38" s="38"/>
      <c r="B38" s="162" t="s">
        <v>29</v>
      </c>
      <c r="C38" s="148" t="s">
        <v>103</v>
      </c>
      <c r="D38" s="156" t="s">
        <v>161</v>
      </c>
      <c r="E38" s="210">
        <v>21115.191666666666</v>
      </c>
      <c r="F38" s="210">
        <v>61023.028571428571</v>
      </c>
      <c r="G38" s="155">
        <f>(F38-E38)/E38</f>
        <v>1.8900059035581527</v>
      </c>
      <c r="H38" s="210">
        <v>50513.571428571428</v>
      </c>
      <c r="I38" s="155">
        <f>(F38-H38)/H38</f>
        <v>0.20805215005868297</v>
      </c>
    </row>
    <row r="39" spans="1:9" ht="15.75" customHeight="1" thickBot="1">
      <c r="A39" s="250" t="s">
        <v>189</v>
      </c>
      <c r="B39" s="251"/>
      <c r="C39" s="251"/>
      <c r="D39" s="252"/>
      <c r="E39" s="83">
        <f>SUM(E34:E38)</f>
        <v>123473.48134920634</v>
      </c>
      <c r="F39" s="102">
        <f>SUM(F34:F38)</f>
        <v>415774.02857142856</v>
      </c>
      <c r="G39" s="103">
        <f t="shared" ref="G39" si="4">(F39-E39)/E39</f>
        <v>2.3673143741330254</v>
      </c>
      <c r="H39" s="102">
        <f>SUM(H34:H38)</f>
        <v>381324.51031746034</v>
      </c>
      <c r="I39" s="104">
        <f t="shared" ref="I39" si="5">(F39-H39)/H39</f>
        <v>9.0341736032882577E-2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3" t="s">
        <v>35</v>
      </c>
      <c r="C41" s="148" t="s">
        <v>152</v>
      </c>
      <c r="D41" s="152" t="s">
        <v>161</v>
      </c>
      <c r="E41" s="208">
        <v>117186.87499999999</v>
      </c>
      <c r="F41" s="208">
        <v>234976.66666666666</v>
      </c>
      <c r="G41" s="153">
        <f t="shared" ref="G41:G46" si="6">(F41-E41)/E41</f>
        <v>1.0051449163284427</v>
      </c>
      <c r="H41" s="208">
        <v>243685</v>
      </c>
      <c r="I41" s="153">
        <f t="shared" ref="I41:I46" si="7">(F41-H41)/H41</f>
        <v>-3.5736025333251299E-2</v>
      </c>
    </row>
    <row r="42" spans="1:9" ht="16.5">
      <c r="A42" s="37"/>
      <c r="B42" s="160" t="s">
        <v>31</v>
      </c>
      <c r="C42" s="148" t="s">
        <v>105</v>
      </c>
      <c r="D42" s="144" t="s">
        <v>161</v>
      </c>
      <c r="E42" s="208">
        <v>566093.5</v>
      </c>
      <c r="F42" s="208">
        <v>1439317.5714285714</v>
      </c>
      <c r="G42" s="153">
        <f t="shared" si="6"/>
        <v>1.5425438932412603</v>
      </c>
      <c r="H42" s="208">
        <v>1438029.7890550429</v>
      </c>
      <c r="I42" s="153">
        <f t="shared" si="7"/>
        <v>8.9551856528277381E-4</v>
      </c>
    </row>
    <row r="43" spans="1:9" ht="16.5">
      <c r="A43" s="37"/>
      <c r="B43" s="162" t="s">
        <v>34</v>
      </c>
      <c r="C43" s="148" t="s">
        <v>154</v>
      </c>
      <c r="D43" s="144" t="s">
        <v>161</v>
      </c>
      <c r="E43" s="214">
        <v>112036</v>
      </c>
      <c r="F43" s="214">
        <v>327898.28571428574</v>
      </c>
      <c r="G43" s="153">
        <f t="shared" si="6"/>
        <v>1.9267225330633524</v>
      </c>
      <c r="H43" s="214">
        <v>324970.28571428574</v>
      </c>
      <c r="I43" s="153">
        <f t="shared" si="7"/>
        <v>9.0100545456463701E-3</v>
      </c>
    </row>
    <row r="44" spans="1:9" ht="16.5">
      <c r="A44" s="37"/>
      <c r="B44" s="160" t="s">
        <v>32</v>
      </c>
      <c r="C44" s="148" t="s">
        <v>106</v>
      </c>
      <c r="D44" s="144" t="s">
        <v>161</v>
      </c>
      <c r="E44" s="209">
        <v>384692.09523809527</v>
      </c>
      <c r="F44" s="209">
        <v>990946.85714285716</v>
      </c>
      <c r="G44" s="153">
        <f t="shared" si="6"/>
        <v>1.5759480618636994</v>
      </c>
      <c r="H44" s="209">
        <v>976534.0025983667</v>
      </c>
      <c r="I44" s="153">
        <f t="shared" si="7"/>
        <v>1.4759193746598339E-2</v>
      </c>
    </row>
    <row r="45" spans="1:9" ht="16.5">
      <c r="A45" s="37"/>
      <c r="B45" s="160" t="s">
        <v>36</v>
      </c>
      <c r="C45" s="148" t="s">
        <v>153</v>
      </c>
      <c r="D45" s="144" t="s">
        <v>161</v>
      </c>
      <c r="E45" s="209">
        <v>255046.26339285716</v>
      </c>
      <c r="F45" s="209">
        <v>812241</v>
      </c>
      <c r="G45" s="153">
        <f t="shared" si="6"/>
        <v>2.1846810425482506</v>
      </c>
      <c r="H45" s="209">
        <v>795190.5</v>
      </c>
      <c r="I45" s="153">
        <f t="shared" si="7"/>
        <v>2.1442031815017911E-2</v>
      </c>
    </row>
    <row r="46" spans="1:9" ht="16.5" customHeight="1" thickBot="1">
      <c r="A46" s="38"/>
      <c r="B46" s="160" t="s">
        <v>33</v>
      </c>
      <c r="C46" s="148" t="s">
        <v>107</v>
      </c>
      <c r="D46" s="144" t="s">
        <v>161</v>
      </c>
      <c r="E46" s="211">
        <v>258010.06666666665</v>
      </c>
      <c r="F46" s="211">
        <v>636682</v>
      </c>
      <c r="G46" s="159">
        <f t="shared" si="6"/>
        <v>1.4676634064148919</v>
      </c>
      <c r="H46" s="211">
        <v>591123</v>
      </c>
      <c r="I46" s="159">
        <f t="shared" si="7"/>
        <v>7.7071946109354569E-2</v>
      </c>
    </row>
    <row r="47" spans="1:9" ht="15.75" customHeight="1" thickBot="1">
      <c r="A47" s="250" t="s">
        <v>190</v>
      </c>
      <c r="B47" s="251"/>
      <c r="C47" s="251"/>
      <c r="D47" s="252"/>
      <c r="E47" s="83">
        <f>SUM(E41:E46)</f>
        <v>1693064.8002976191</v>
      </c>
      <c r="F47" s="83">
        <f>SUM(F41:F46)</f>
        <v>4442062.3809523806</v>
      </c>
      <c r="G47" s="103">
        <f t="shared" ref="G47" si="8">(F47-E47)/E47</f>
        <v>1.6236812555381952</v>
      </c>
      <c r="H47" s="102">
        <f>SUM(H41:H46)</f>
        <v>4369532.577367695</v>
      </c>
      <c r="I47" s="104">
        <f t="shared" ref="I47" si="9">(F47-H47)/H47</f>
        <v>1.6598984513894879E-2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0" t="s">
        <v>50</v>
      </c>
      <c r="C49" s="148" t="s">
        <v>159</v>
      </c>
      <c r="D49" s="152" t="s">
        <v>112</v>
      </c>
      <c r="E49" s="207">
        <v>759750</v>
      </c>
      <c r="F49" s="207">
        <v>1791061</v>
      </c>
      <c r="G49" s="153">
        <f t="shared" ref="G49:G54" si="10">(F49-E49)/E49</f>
        <v>1.3574346824613359</v>
      </c>
      <c r="H49" s="207">
        <v>1793809</v>
      </c>
      <c r="I49" s="153">
        <f t="shared" ref="I49:I54" si="11">(F49-H49)/H49</f>
        <v>-1.5319356743109217E-3</v>
      </c>
    </row>
    <row r="50" spans="1:9" ht="16.5">
      <c r="A50" s="37"/>
      <c r="B50" s="160" t="s">
        <v>48</v>
      </c>
      <c r="C50" s="148" t="s">
        <v>157</v>
      </c>
      <c r="D50" s="146" t="s">
        <v>114</v>
      </c>
      <c r="E50" s="209">
        <v>512653.26107142854</v>
      </c>
      <c r="F50" s="209">
        <v>1324325.5</v>
      </c>
      <c r="G50" s="153">
        <f t="shared" si="10"/>
        <v>1.5832772373908304</v>
      </c>
      <c r="H50" s="209">
        <v>1323361.7757142857</v>
      </c>
      <c r="I50" s="153">
        <f t="shared" si="11"/>
        <v>7.2823947570509E-4</v>
      </c>
    </row>
    <row r="51" spans="1:9" ht="16.5">
      <c r="A51" s="37"/>
      <c r="B51" s="160" t="s">
        <v>49</v>
      </c>
      <c r="C51" s="148" t="s">
        <v>158</v>
      </c>
      <c r="D51" s="144" t="s">
        <v>199</v>
      </c>
      <c r="E51" s="209">
        <v>48749</v>
      </c>
      <c r="F51" s="209">
        <v>140986</v>
      </c>
      <c r="G51" s="153">
        <f t="shared" si="10"/>
        <v>1.8920798375351289</v>
      </c>
      <c r="H51" s="209">
        <v>140840.48719376393</v>
      </c>
      <c r="I51" s="153">
        <f t="shared" si="11"/>
        <v>1.0331745447307533E-3</v>
      </c>
    </row>
    <row r="52" spans="1:9" ht="16.5">
      <c r="A52" s="37"/>
      <c r="B52" s="160" t="s">
        <v>46</v>
      </c>
      <c r="C52" s="148" t="s">
        <v>111</v>
      </c>
      <c r="D52" s="144" t="s">
        <v>110</v>
      </c>
      <c r="E52" s="209">
        <v>143298.19166666665</v>
      </c>
      <c r="F52" s="209">
        <v>321663.59999999998</v>
      </c>
      <c r="G52" s="153">
        <f t="shared" si="10"/>
        <v>1.2447149978573235</v>
      </c>
      <c r="H52" s="209">
        <v>321306.39888641424</v>
      </c>
      <c r="I52" s="153">
        <f t="shared" si="11"/>
        <v>1.1117149077133908E-3</v>
      </c>
    </row>
    <row r="53" spans="1:9" ht="16.5">
      <c r="A53" s="37"/>
      <c r="B53" s="160" t="s">
        <v>47</v>
      </c>
      <c r="C53" s="148" t="s">
        <v>113</v>
      </c>
      <c r="D53" s="146" t="s">
        <v>114</v>
      </c>
      <c r="E53" s="209">
        <v>426071.75</v>
      </c>
      <c r="F53" s="209">
        <v>981642.28571428568</v>
      </c>
      <c r="G53" s="153">
        <f t="shared" si="10"/>
        <v>1.3039365686983135</v>
      </c>
      <c r="H53" s="209">
        <v>980547.71587655111</v>
      </c>
      <c r="I53" s="153">
        <f t="shared" si="11"/>
        <v>1.1162841134723248E-3</v>
      </c>
    </row>
    <row r="54" spans="1:9" ht="16.5" customHeight="1" thickBot="1">
      <c r="A54" s="38"/>
      <c r="B54" s="160" t="s">
        <v>45</v>
      </c>
      <c r="C54" s="148" t="s">
        <v>109</v>
      </c>
      <c r="D54" s="145" t="s">
        <v>108</v>
      </c>
      <c r="E54" s="211">
        <v>174680.88888888888</v>
      </c>
      <c r="F54" s="211">
        <v>439321.55555555556</v>
      </c>
      <c r="G54" s="159">
        <f t="shared" si="10"/>
        <v>1.5149949622422605</v>
      </c>
      <c r="H54" s="211">
        <v>438827.89383815887</v>
      </c>
      <c r="I54" s="159">
        <f t="shared" si="11"/>
        <v>1.124955191610402E-3</v>
      </c>
    </row>
    <row r="55" spans="1:9" ht="15.75" customHeight="1" thickBot="1">
      <c r="A55" s="250" t="s">
        <v>191</v>
      </c>
      <c r="B55" s="251"/>
      <c r="C55" s="251"/>
      <c r="D55" s="252"/>
      <c r="E55" s="83">
        <f>SUM(E49:E54)</f>
        <v>2065203.0916269841</v>
      </c>
      <c r="F55" s="83">
        <f>SUM(F49:F54)</f>
        <v>4998999.941269842</v>
      </c>
      <c r="G55" s="103">
        <f t="shared" ref="G55" si="12">(F55-E55)/E55</f>
        <v>1.420585152877913</v>
      </c>
      <c r="H55" s="83">
        <f>SUM(H49:H54)</f>
        <v>4998693.2715091733</v>
      </c>
      <c r="I55" s="104">
        <f t="shared" ref="I55" si="13">(F55-H55)/H55</f>
        <v>6.1349985688572266E-5</v>
      </c>
    </row>
    <row r="56" spans="1:9" ht="17.25" customHeight="1" thickBot="1">
      <c r="A56" s="108" t="s">
        <v>44</v>
      </c>
      <c r="B56" s="10" t="s">
        <v>57</v>
      </c>
      <c r="C56" s="136"/>
      <c r="D56" s="122"/>
      <c r="E56" s="105"/>
      <c r="F56" s="105"/>
      <c r="G56" s="106"/>
      <c r="H56" s="105"/>
      <c r="I56" s="107"/>
    </row>
    <row r="57" spans="1:9" ht="16.5">
      <c r="A57" s="108"/>
      <c r="B57" s="178" t="s">
        <v>42</v>
      </c>
      <c r="C57" s="151" t="s">
        <v>198</v>
      </c>
      <c r="D57" s="152" t="s">
        <v>114</v>
      </c>
      <c r="E57" s="207">
        <v>48637.916666666664</v>
      </c>
      <c r="F57" s="217">
        <v>98780</v>
      </c>
      <c r="G57" s="154">
        <f t="shared" ref="G57:G65" si="14">(F57-E57)/E57</f>
        <v>1.0309258037710636</v>
      </c>
      <c r="H57" s="217">
        <v>98675.993318485533</v>
      </c>
      <c r="I57" s="154">
        <f t="shared" ref="I57:I65" si="15">(F57-H57)/H57</f>
        <v>1.0540221386855114E-3</v>
      </c>
    </row>
    <row r="58" spans="1:9" ht="16.5">
      <c r="A58" s="109"/>
      <c r="B58" s="179" t="s">
        <v>41</v>
      </c>
      <c r="C58" s="148" t="s">
        <v>118</v>
      </c>
      <c r="D58" s="144" t="s">
        <v>114</v>
      </c>
      <c r="E58" s="209">
        <v>94979.0625</v>
      </c>
      <c r="F58" s="219">
        <v>189118.8</v>
      </c>
      <c r="G58" s="153">
        <f t="shared" si="14"/>
        <v>0.99116305238325542</v>
      </c>
      <c r="H58" s="219">
        <v>188916.59064587974</v>
      </c>
      <c r="I58" s="153">
        <f t="shared" si="15"/>
        <v>1.0703631344866145E-3</v>
      </c>
    </row>
    <row r="59" spans="1:9" ht="16.5">
      <c r="A59" s="109"/>
      <c r="B59" s="179" t="s">
        <v>38</v>
      </c>
      <c r="C59" s="148" t="s">
        <v>115</v>
      </c>
      <c r="D59" s="144" t="s">
        <v>114</v>
      </c>
      <c r="E59" s="209">
        <v>77070.833333333328</v>
      </c>
      <c r="F59" s="219">
        <v>143680</v>
      </c>
      <c r="G59" s="153">
        <f t="shared" si="14"/>
        <v>0.86425906903822258</v>
      </c>
      <c r="H59" s="219">
        <v>143522.99665924275</v>
      </c>
      <c r="I59" s="153">
        <f t="shared" si="15"/>
        <v>1.0939246281904981E-3</v>
      </c>
    </row>
    <row r="60" spans="1:9" ht="16.5">
      <c r="A60" s="109"/>
      <c r="B60" s="179" t="s">
        <v>40</v>
      </c>
      <c r="C60" s="148" t="s">
        <v>117</v>
      </c>
      <c r="D60" s="144" t="s">
        <v>114</v>
      </c>
      <c r="E60" s="209">
        <v>66879.8125</v>
      </c>
      <c r="F60" s="219">
        <v>139190</v>
      </c>
      <c r="G60" s="153">
        <f t="shared" si="14"/>
        <v>1.0811960260803661</v>
      </c>
      <c r="H60" s="219">
        <v>139035</v>
      </c>
      <c r="I60" s="153">
        <f t="shared" si="15"/>
        <v>1.1148272017837235E-3</v>
      </c>
    </row>
    <row r="61" spans="1:9" s="125" customFormat="1" ht="16.5">
      <c r="A61" s="135"/>
      <c r="B61" s="179" t="s">
        <v>56</v>
      </c>
      <c r="C61" s="148" t="s">
        <v>123</v>
      </c>
      <c r="D61" s="144" t="s">
        <v>120</v>
      </c>
      <c r="E61" s="209">
        <v>620000</v>
      </c>
      <c r="F61" s="221">
        <v>1030904</v>
      </c>
      <c r="G61" s="153">
        <f t="shared" si="14"/>
        <v>0.66274838709677419</v>
      </c>
      <c r="H61" s="221">
        <v>1029756</v>
      </c>
      <c r="I61" s="153">
        <f t="shared" si="15"/>
        <v>1.1148272017837235E-3</v>
      </c>
    </row>
    <row r="62" spans="1:9" s="125" customFormat="1" ht="17.25" thickBot="1">
      <c r="A62" s="135"/>
      <c r="B62" s="180" t="s">
        <v>39</v>
      </c>
      <c r="C62" s="149" t="s">
        <v>116</v>
      </c>
      <c r="D62" s="145" t="s">
        <v>114</v>
      </c>
      <c r="E62" s="211">
        <v>77012.5</v>
      </c>
      <c r="F62" s="220">
        <v>190825</v>
      </c>
      <c r="G62" s="158">
        <f t="shared" si="14"/>
        <v>1.4778445057620515</v>
      </c>
      <c r="H62" s="220">
        <v>190603.51002227172</v>
      </c>
      <c r="I62" s="158">
        <f t="shared" si="15"/>
        <v>1.162045639675805E-3</v>
      </c>
    </row>
    <row r="63" spans="1:9" s="125" customFormat="1" ht="16.5">
      <c r="A63" s="135"/>
      <c r="B63" s="94" t="s">
        <v>55</v>
      </c>
      <c r="C63" s="147" t="s">
        <v>122</v>
      </c>
      <c r="D63" s="144" t="s">
        <v>120</v>
      </c>
      <c r="E63" s="207">
        <v>96865.500000000015</v>
      </c>
      <c r="F63" s="218">
        <v>190874.88888888888</v>
      </c>
      <c r="G63" s="153">
        <f t="shared" si="14"/>
        <v>0.97051467125951807</v>
      </c>
      <c r="H63" s="218">
        <v>186177.33333333334</v>
      </c>
      <c r="I63" s="153">
        <f t="shared" si="15"/>
        <v>2.523161907762957E-2</v>
      </c>
    </row>
    <row r="64" spans="1:9" s="125" customFormat="1" ht="16.5">
      <c r="A64" s="135"/>
      <c r="B64" s="179" t="s">
        <v>54</v>
      </c>
      <c r="C64" s="148" t="s">
        <v>121</v>
      </c>
      <c r="D64" s="146" t="s">
        <v>120</v>
      </c>
      <c r="E64" s="209">
        <v>100096.14285714287</v>
      </c>
      <c r="F64" s="219">
        <v>207303.3</v>
      </c>
      <c r="G64" s="153">
        <f t="shared" si="14"/>
        <v>1.0710418412012448</v>
      </c>
      <c r="H64" s="219">
        <v>201712.875</v>
      </c>
      <c r="I64" s="153">
        <f t="shared" si="15"/>
        <v>2.7714765356450292E-2</v>
      </c>
    </row>
    <row r="65" spans="1:9" ht="16.5" customHeight="1" thickBot="1">
      <c r="A65" s="110"/>
      <c r="B65" s="180" t="s">
        <v>43</v>
      </c>
      <c r="C65" s="149" t="s">
        <v>119</v>
      </c>
      <c r="D65" s="145" t="s">
        <v>114</v>
      </c>
      <c r="E65" s="211">
        <v>33933.75</v>
      </c>
      <c r="F65" s="211">
        <v>100447.71428571429</v>
      </c>
      <c r="G65" s="158">
        <f t="shared" si="14"/>
        <v>1.9601124038962476</v>
      </c>
      <c r="H65" s="211">
        <v>93675.853324848882</v>
      </c>
      <c r="I65" s="158">
        <f t="shared" si="15"/>
        <v>7.2290357872502806E-2</v>
      </c>
    </row>
    <row r="66" spans="1:9" ht="15.75" customHeight="1" thickBot="1">
      <c r="A66" s="250" t="s">
        <v>192</v>
      </c>
      <c r="B66" s="261"/>
      <c r="C66" s="261"/>
      <c r="D66" s="262"/>
      <c r="E66" s="99">
        <f>SUM(E57:E65)</f>
        <v>1215475.517857143</v>
      </c>
      <c r="F66" s="99">
        <f>SUM(F57:F65)</f>
        <v>2291123.7031746027</v>
      </c>
      <c r="G66" s="101">
        <f t="shared" ref="G66" si="16">(F66-E66)/E66</f>
        <v>0.88496079889276935</v>
      </c>
      <c r="H66" s="99">
        <f>SUM(H57:H65)</f>
        <v>2272076.1523040617</v>
      </c>
      <c r="I66" s="137">
        <f t="shared" ref="I66" si="17">(F66-H66)/H66</f>
        <v>8.3833241466071996E-3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0" t="s">
        <v>61</v>
      </c>
      <c r="C68" s="148" t="s">
        <v>130</v>
      </c>
      <c r="D68" s="152" t="s">
        <v>207</v>
      </c>
      <c r="E68" s="207">
        <v>470283.6428571429</v>
      </c>
      <c r="F68" s="213">
        <v>940505.33333333337</v>
      </c>
      <c r="G68" s="153">
        <f t="shared" ref="G68:G73" si="18">(F68-E68)/E68</f>
        <v>0.99986826592441946</v>
      </c>
      <c r="H68" s="213">
        <v>956089.875</v>
      </c>
      <c r="I68" s="153">
        <f t="shared" ref="I68:I73" si="19">(F68-H68)/H68</f>
        <v>-1.6300289412296755E-2</v>
      </c>
    </row>
    <row r="69" spans="1:9" ht="16.5">
      <c r="A69" s="37"/>
      <c r="B69" s="160" t="s">
        <v>60</v>
      </c>
      <c r="C69" s="148" t="s">
        <v>129</v>
      </c>
      <c r="D69" s="146" t="s">
        <v>206</v>
      </c>
      <c r="E69" s="209">
        <v>900920.58333333337</v>
      </c>
      <c r="F69" s="208">
        <v>2833788.6666666665</v>
      </c>
      <c r="G69" s="153">
        <f t="shared" si="18"/>
        <v>2.145436700071695</v>
      </c>
      <c r="H69" s="208">
        <v>2830633</v>
      </c>
      <c r="I69" s="153">
        <f t="shared" si="19"/>
        <v>1.1148272017836686E-3</v>
      </c>
    </row>
    <row r="70" spans="1:9" ht="16.5">
      <c r="A70" s="37"/>
      <c r="B70" s="160" t="s">
        <v>63</v>
      </c>
      <c r="C70" s="148" t="s">
        <v>132</v>
      </c>
      <c r="D70" s="146" t="s">
        <v>126</v>
      </c>
      <c r="E70" s="209">
        <v>107128.27777777778</v>
      </c>
      <c r="F70" s="208">
        <v>300942.25</v>
      </c>
      <c r="G70" s="153">
        <f t="shared" si="18"/>
        <v>1.8091765894366514</v>
      </c>
      <c r="H70" s="208">
        <v>300607.125</v>
      </c>
      <c r="I70" s="153">
        <f t="shared" si="19"/>
        <v>1.1148272017837235E-3</v>
      </c>
    </row>
    <row r="71" spans="1:9" ht="16.5">
      <c r="A71" s="37"/>
      <c r="B71" s="160" t="s">
        <v>59</v>
      </c>
      <c r="C71" s="148" t="s">
        <v>128</v>
      </c>
      <c r="D71" s="146" t="s">
        <v>124</v>
      </c>
      <c r="E71" s="209">
        <v>187755.82291666669</v>
      </c>
      <c r="F71" s="208">
        <v>389432.66666666669</v>
      </c>
      <c r="G71" s="153">
        <f t="shared" si="18"/>
        <v>1.0741442828088055</v>
      </c>
      <c r="H71" s="208">
        <v>388994.56050482555</v>
      </c>
      <c r="I71" s="153">
        <f t="shared" si="19"/>
        <v>1.1262526686043426E-3</v>
      </c>
    </row>
    <row r="72" spans="1:9" ht="16.5">
      <c r="A72" s="37"/>
      <c r="B72" s="160" t="s">
        <v>64</v>
      </c>
      <c r="C72" s="148" t="s">
        <v>133</v>
      </c>
      <c r="D72" s="146" t="s">
        <v>127</v>
      </c>
      <c r="E72" s="209">
        <v>100746.75</v>
      </c>
      <c r="F72" s="208">
        <v>225269.71428571429</v>
      </c>
      <c r="G72" s="153">
        <f t="shared" si="18"/>
        <v>1.2359998142442739</v>
      </c>
      <c r="H72" s="208">
        <v>224813.12221603564</v>
      </c>
      <c r="I72" s="153">
        <f t="shared" si="19"/>
        <v>2.0309849584308681E-3</v>
      </c>
    </row>
    <row r="73" spans="1:9" ht="16.5" customHeight="1" thickBot="1">
      <c r="A73" s="37"/>
      <c r="B73" s="160" t="s">
        <v>62</v>
      </c>
      <c r="C73" s="148" t="s">
        <v>131</v>
      </c>
      <c r="D73" s="145" t="s">
        <v>125</v>
      </c>
      <c r="E73" s="211">
        <v>232682</v>
      </c>
      <c r="F73" s="215">
        <v>602707.66666666663</v>
      </c>
      <c r="G73" s="159">
        <f t="shared" si="18"/>
        <v>1.5902633923838829</v>
      </c>
      <c r="H73" s="215">
        <v>558574.71428571432</v>
      </c>
      <c r="I73" s="159">
        <f t="shared" si="19"/>
        <v>7.9009935917682877E-2</v>
      </c>
    </row>
    <row r="74" spans="1:9" ht="15.75" customHeight="1" thickBot="1">
      <c r="A74" s="250" t="s">
        <v>205</v>
      </c>
      <c r="B74" s="251"/>
      <c r="C74" s="251"/>
      <c r="D74" s="252"/>
      <c r="E74" s="83">
        <f>SUM(E68:E73)</f>
        <v>1999517.0768849207</v>
      </c>
      <c r="F74" s="83">
        <f>SUM(F68:F73)</f>
        <v>5292646.2976190485</v>
      </c>
      <c r="G74" s="103">
        <f t="shared" ref="G74" si="20">(F74-E74)/E74</f>
        <v>1.6469622884464412</v>
      </c>
      <c r="H74" s="83">
        <f>SUM(H68:H73)</f>
        <v>5259712.3970065759</v>
      </c>
      <c r="I74" s="104">
        <f t="shared" ref="I74" si="21">(F74-H74)/H74</f>
        <v>6.2615401996535024E-3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0" t="s">
        <v>67</v>
      </c>
      <c r="C76" s="150" t="s">
        <v>139</v>
      </c>
      <c r="D76" s="152" t="s">
        <v>135</v>
      </c>
      <c r="E76" s="207">
        <v>74200.971428571414</v>
      </c>
      <c r="F76" s="207">
        <v>197560</v>
      </c>
      <c r="G76" s="153">
        <f>(F76-E76)/E76</f>
        <v>1.6624988352097052</v>
      </c>
      <c r="H76" s="207">
        <v>197984.70983137129</v>
      </c>
      <c r="I76" s="153">
        <f>(F76-H76)/H76</f>
        <v>-2.145164804560052E-3</v>
      </c>
    </row>
    <row r="77" spans="1:9" ht="16.5">
      <c r="A77" s="37"/>
      <c r="B77" s="160" t="s">
        <v>69</v>
      </c>
      <c r="C77" s="148" t="s">
        <v>140</v>
      </c>
      <c r="D77" s="146" t="s">
        <v>136</v>
      </c>
      <c r="E77" s="209">
        <v>36846</v>
      </c>
      <c r="F77" s="209">
        <v>80258.75</v>
      </c>
      <c r="G77" s="153">
        <f>(F77-E77)/E77</f>
        <v>1.1782215165825327</v>
      </c>
      <c r="H77" s="209">
        <v>80165.629175946553</v>
      </c>
      <c r="I77" s="153">
        <f>(F77-H77)/H77</f>
        <v>1.1616053539487171E-3</v>
      </c>
    </row>
    <row r="78" spans="1:9" ht="16.5">
      <c r="A78" s="37"/>
      <c r="B78" s="160" t="s">
        <v>68</v>
      </c>
      <c r="C78" s="148" t="s">
        <v>138</v>
      </c>
      <c r="D78" s="146" t="s">
        <v>134</v>
      </c>
      <c r="E78" s="209">
        <v>105965.6875</v>
      </c>
      <c r="F78" s="209">
        <v>297537.33333333331</v>
      </c>
      <c r="G78" s="153">
        <f>(F78-E78)/E78</f>
        <v>1.8078648886540118</v>
      </c>
      <c r="H78" s="209">
        <v>295110.55827765405</v>
      </c>
      <c r="I78" s="153">
        <f>(F78-H78)/H78</f>
        <v>8.2232742530209107E-3</v>
      </c>
    </row>
    <row r="79" spans="1:9" ht="16.5">
      <c r="A79" s="37"/>
      <c r="B79" s="160" t="s">
        <v>71</v>
      </c>
      <c r="C79" s="148" t="s">
        <v>200</v>
      </c>
      <c r="D79" s="146" t="s">
        <v>134</v>
      </c>
      <c r="E79" s="209">
        <v>48368.40178571429</v>
      </c>
      <c r="F79" s="209">
        <v>120332</v>
      </c>
      <c r="G79" s="153">
        <f>(F79-E79)/E79</f>
        <v>1.4878225361488027</v>
      </c>
      <c r="H79" s="209">
        <v>117953.00278396436</v>
      </c>
      <c r="I79" s="153">
        <f>(F79-H79)/H79</f>
        <v>2.0169026306120157E-2</v>
      </c>
    </row>
    <row r="80" spans="1:9" ht="16.5" customHeight="1" thickBot="1">
      <c r="A80" s="38"/>
      <c r="B80" s="160" t="s">
        <v>70</v>
      </c>
      <c r="C80" s="148" t="s">
        <v>141</v>
      </c>
      <c r="D80" s="145" t="s">
        <v>137</v>
      </c>
      <c r="E80" s="211">
        <v>52557.5</v>
      </c>
      <c r="F80" s="211">
        <v>128863</v>
      </c>
      <c r="G80" s="153">
        <f>(F80-E80)/E80</f>
        <v>1.451847976026257</v>
      </c>
      <c r="H80" s="211">
        <v>125410.58886414254</v>
      </c>
      <c r="I80" s="153">
        <f>(F80-H80)/H80</f>
        <v>2.7528864724472833E-2</v>
      </c>
    </row>
    <row r="81" spans="1:11" ht="15.75" customHeight="1" thickBot="1">
      <c r="A81" s="250" t="s">
        <v>193</v>
      </c>
      <c r="B81" s="251"/>
      <c r="C81" s="251"/>
      <c r="D81" s="252"/>
      <c r="E81" s="83">
        <f>SUM(E76:E80)</f>
        <v>317938.5607142857</v>
      </c>
      <c r="F81" s="83">
        <f>SUM(F76:F80)</f>
        <v>824551.08333333326</v>
      </c>
      <c r="G81" s="103">
        <f t="shared" ref="G81" si="22">(F81-E81)/E81</f>
        <v>1.5934289992408721</v>
      </c>
      <c r="H81" s="83">
        <f>SUM(H76:H80)</f>
        <v>816624.48893307883</v>
      </c>
      <c r="I81" s="104">
        <f t="shared" ref="I81" si="23">(F81-H81)/H81</f>
        <v>9.706535265199474E-3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0" t="s">
        <v>78</v>
      </c>
      <c r="C83" s="148" t="s">
        <v>149</v>
      </c>
      <c r="D83" s="152" t="s">
        <v>147</v>
      </c>
      <c r="E83" s="207">
        <v>46069.880952380947</v>
      </c>
      <c r="F83" s="207">
        <v>133103.55555555556</v>
      </c>
      <c r="G83" s="154">
        <f t="shared" ref="G83:G89" si="24">(F83-E83)/E83</f>
        <v>1.8891664750150958</v>
      </c>
      <c r="H83" s="207">
        <v>135988.3964365256</v>
      </c>
      <c r="I83" s="154">
        <f t="shared" ref="I83:I89" si="25">(F83-H83)/H83</f>
        <v>-2.1213875275870115E-2</v>
      </c>
    </row>
    <row r="84" spans="1:11" ht="16.5">
      <c r="A84" s="37"/>
      <c r="B84" s="160" t="s">
        <v>79</v>
      </c>
      <c r="C84" s="148" t="s">
        <v>155</v>
      </c>
      <c r="D84" s="144" t="s">
        <v>156</v>
      </c>
      <c r="E84" s="209">
        <v>156666</v>
      </c>
      <c r="F84" s="209">
        <v>579210</v>
      </c>
      <c r="G84" s="153">
        <f t="shared" si="24"/>
        <v>2.6971008387269735</v>
      </c>
      <c r="H84" s="209">
        <v>578565</v>
      </c>
      <c r="I84" s="153">
        <f t="shared" si="25"/>
        <v>1.1148272017837235E-3</v>
      </c>
    </row>
    <row r="85" spans="1:11" ht="16.5">
      <c r="A85" s="37"/>
      <c r="B85" s="160" t="s">
        <v>74</v>
      </c>
      <c r="C85" s="148" t="s">
        <v>144</v>
      </c>
      <c r="D85" s="146" t="s">
        <v>142</v>
      </c>
      <c r="E85" s="209">
        <v>31780.741666666669</v>
      </c>
      <c r="F85" s="209">
        <v>71711.71428571429</v>
      </c>
      <c r="G85" s="153">
        <f t="shared" si="24"/>
        <v>1.2564518801312101</v>
      </c>
      <c r="H85" s="209">
        <v>71631.857142857145</v>
      </c>
      <c r="I85" s="153">
        <f t="shared" si="25"/>
        <v>1.1148272017837526E-3</v>
      </c>
    </row>
    <row r="86" spans="1:11" ht="16.5">
      <c r="A86" s="37"/>
      <c r="B86" s="160" t="s">
        <v>75</v>
      </c>
      <c r="C86" s="148" t="s">
        <v>148</v>
      </c>
      <c r="D86" s="146" t="s">
        <v>145</v>
      </c>
      <c r="E86" s="209">
        <v>20802.541666666668</v>
      </c>
      <c r="F86" s="209">
        <v>47893.333333333336</v>
      </c>
      <c r="G86" s="153">
        <f t="shared" si="24"/>
        <v>1.3022827739398832</v>
      </c>
      <c r="H86" s="209">
        <v>47840</v>
      </c>
      <c r="I86" s="153">
        <f t="shared" si="25"/>
        <v>1.1148272017837742E-3</v>
      </c>
    </row>
    <row r="87" spans="1:11" ht="16.5">
      <c r="A87" s="37"/>
      <c r="B87" s="160" t="s">
        <v>77</v>
      </c>
      <c r="C87" s="148" t="s">
        <v>146</v>
      </c>
      <c r="D87" s="157" t="s">
        <v>162</v>
      </c>
      <c r="E87" s="216">
        <v>37805.327380952382</v>
      </c>
      <c r="F87" s="216">
        <v>96485.111111111109</v>
      </c>
      <c r="G87" s="153">
        <f t="shared" si="24"/>
        <v>1.5521564762251896</v>
      </c>
      <c r="H87" s="216">
        <v>96377.222717149227</v>
      </c>
      <c r="I87" s="153">
        <f t="shared" si="25"/>
        <v>1.1194387109339807E-3</v>
      </c>
    </row>
    <row r="88" spans="1:11" ht="16.5">
      <c r="A88" s="37"/>
      <c r="B88" s="160" t="s">
        <v>80</v>
      </c>
      <c r="C88" s="148" t="s">
        <v>151</v>
      </c>
      <c r="D88" s="157" t="s">
        <v>150</v>
      </c>
      <c r="E88" s="216">
        <v>69248.447222222225</v>
      </c>
      <c r="F88" s="216">
        <v>172146.6</v>
      </c>
      <c r="G88" s="153">
        <f t="shared" si="24"/>
        <v>1.4859272215530224</v>
      </c>
      <c r="H88" s="216">
        <v>171227.33333333334</v>
      </c>
      <c r="I88" s="153">
        <f t="shared" si="25"/>
        <v>5.3686911357610119E-3</v>
      </c>
    </row>
    <row r="89" spans="1:11" ht="16.5" customHeight="1" thickBot="1">
      <c r="A89" s="35"/>
      <c r="B89" s="161" t="s">
        <v>76</v>
      </c>
      <c r="C89" s="149" t="s">
        <v>143</v>
      </c>
      <c r="D89" s="145" t="s">
        <v>161</v>
      </c>
      <c r="E89" s="211">
        <v>43236.81696428571</v>
      </c>
      <c r="F89" s="236">
        <v>116740</v>
      </c>
      <c r="G89" s="155">
        <f t="shared" si="24"/>
        <v>1.700013742834702</v>
      </c>
      <c r="H89" s="236">
        <v>113278.28571428571</v>
      </c>
      <c r="I89" s="155">
        <f t="shared" si="25"/>
        <v>3.0559380943012693E-2</v>
      </c>
    </row>
    <row r="90" spans="1:11" ht="15.75" customHeight="1" thickBot="1">
      <c r="A90" s="250" t="s">
        <v>194</v>
      </c>
      <c r="B90" s="251"/>
      <c r="C90" s="251"/>
      <c r="D90" s="252"/>
      <c r="E90" s="83">
        <f>SUM(E83:E89)</f>
        <v>405609.7558531746</v>
      </c>
      <c r="F90" s="83">
        <f>SUM(F83:F89)</f>
        <v>1217290.3142857144</v>
      </c>
      <c r="G90" s="111">
        <f t="shared" ref="G90:G91" si="26">(F90-E90)/E90</f>
        <v>2.0011366756335058</v>
      </c>
      <c r="H90" s="83">
        <f>SUM(H83:H89)</f>
        <v>1214908.0953441509</v>
      </c>
      <c r="I90" s="104">
        <f t="shared" ref="I90:I91" si="27">(F90-H90)/H90</f>
        <v>1.9608223458982624E-3</v>
      </c>
    </row>
    <row r="91" spans="1:11" ht="15.75" customHeight="1" thickBot="1">
      <c r="A91" s="250" t="s">
        <v>195</v>
      </c>
      <c r="B91" s="251"/>
      <c r="C91" s="251"/>
      <c r="D91" s="252"/>
      <c r="E91" s="99">
        <f>SUM(E90+E81+E74+E66+E55+E47+E39+E32)</f>
        <v>8120880.8396924604</v>
      </c>
      <c r="F91" s="99">
        <f>SUM(F32,F39,F47,F55,F66,F74,F81,F90)</f>
        <v>20620165.024999999</v>
      </c>
      <c r="G91" s="101">
        <f t="shared" si="26"/>
        <v>1.5391537484720548</v>
      </c>
      <c r="H91" s="99">
        <f>SUM(H32,H39,H47,H55,H66,H74,H81,H90)</f>
        <v>20380900.748337753</v>
      </c>
      <c r="I91" s="112">
        <f t="shared" si="27"/>
        <v>1.1739632100497794E-2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E23" sqref="E23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35" bestFit="1" customWidth="1"/>
    <col min="12" max="12" width="9.140625" style="235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210</v>
      </c>
      <c r="B9" s="26"/>
      <c r="C9" s="26"/>
      <c r="D9" s="26"/>
      <c r="E9" s="234"/>
      <c r="F9" s="234"/>
    </row>
    <row r="10" spans="1:12" ht="18">
      <c r="A10" s="2" t="s">
        <v>211</v>
      </c>
      <c r="B10" s="2"/>
      <c r="C10" s="2"/>
    </row>
    <row r="11" spans="1:12" ht="18">
      <c r="A11" s="2" t="s">
        <v>229</v>
      </c>
    </row>
    <row r="12" spans="1:12" ht="15.75" thickBot="1"/>
    <row r="13" spans="1:12" ht="24.75" customHeight="1">
      <c r="A13" s="244" t="s">
        <v>3</v>
      </c>
      <c r="B13" s="244"/>
      <c r="C13" s="246" t="s">
        <v>0</v>
      </c>
      <c r="D13" s="240" t="s">
        <v>212</v>
      </c>
      <c r="E13" s="240" t="s">
        <v>213</v>
      </c>
      <c r="F13" s="240" t="s">
        <v>214</v>
      </c>
      <c r="G13" s="240" t="s">
        <v>215</v>
      </c>
      <c r="H13" s="240" t="s">
        <v>216</v>
      </c>
      <c r="I13" s="240" t="s">
        <v>217</v>
      </c>
    </row>
    <row r="14" spans="1:12" ht="24.75" customHeight="1" thickBot="1">
      <c r="A14" s="245"/>
      <c r="B14" s="245"/>
      <c r="C14" s="247"/>
      <c r="D14" s="260"/>
      <c r="E14" s="260"/>
      <c r="F14" s="260"/>
      <c r="G14" s="241"/>
      <c r="H14" s="260"/>
      <c r="I14" s="260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23"/>
    </row>
    <row r="16" spans="1:12" ht="18">
      <c r="A16" s="87"/>
      <c r="B16" s="185" t="s">
        <v>4</v>
      </c>
      <c r="C16" s="147" t="s">
        <v>163</v>
      </c>
      <c r="D16" s="224">
        <v>65000</v>
      </c>
      <c r="E16" s="224">
        <v>85000</v>
      </c>
      <c r="F16" s="224">
        <v>70000</v>
      </c>
      <c r="G16" s="200">
        <v>57500</v>
      </c>
      <c r="H16" s="200">
        <v>56666</v>
      </c>
      <c r="I16" s="200">
        <f>AVERAGE(D16:H16)</f>
        <v>66833.2</v>
      </c>
      <c r="K16" s="223"/>
      <c r="L16" s="225"/>
    </row>
    <row r="17" spans="1:16" ht="18">
      <c r="A17" s="88"/>
      <c r="B17" s="186" t="s">
        <v>5</v>
      </c>
      <c r="C17" s="148" t="s">
        <v>164</v>
      </c>
      <c r="D17" s="181">
        <v>120000</v>
      </c>
      <c r="E17" s="181">
        <v>100000</v>
      </c>
      <c r="F17" s="181">
        <v>115000</v>
      </c>
      <c r="G17" s="226">
        <v>122500</v>
      </c>
      <c r="H17" s="226">
        <v>116666</v>
      </c>
      <c r="I17" s="200">
        <f t="shared" ref="I17:I40" si="0">AVERAGE(D17:H17)</f>
        <v>114833.2</v>
      </c>
      <c r="K17" s="223"/>
      <c r="L17" s="225"/>
    </row>
    <row r="18" spans="1:16" ht="18">
      <c r="A18" s="88"/>
      <c r="B18" s="186" t="s">
        <v>6</v>
      </c>
      <c r="C18" s="148" t="s">
        <v>165</v>
      </c>
      <c r="D18" s="181">
        <v>60000</v>
      </c>
      <c r="E18" s="181">
        <v>100000</v>
      </c>
      <c r="F18" s="181">
        <v>60000</v>
      </c>
      <c r="G18" s="226">
        <v>55000</v>
      </c>
      <c r="H18" s="226">
        <v>10000</v>
      </c>
      <c r="I18" s="200">
        <f t="shared" si="0"/>
        <v>57000</v>
      </c>
      <c r="K18" s="223"/>
      <c r="L18" s="225"/>
    </row>
    <row r="19" spans="1:16" ht="18">
      <c r="A19" s="88"/>
      <c r="B19" s="186" t="s">
        <v>7</v>
      </c>
      <c r="C19" s="148" t="s">
        <v>166</v>
      </c>
      <c r="D19" s="181">
        <v>40000</v>
      </c>
      <c r="E19" s="181">
        <v>45000</v>
      </c>
      <c r="F19" s="181">
        <v>45000</v>
      </c>
      <c r="G19" s="226">
        <v>40000</v>
      </c>
      <c r="H19" s="226">
        <v>46666</v>
      </c>
      <c r="I19" s="200">
        <f t="shared" si="0"/>
        <v>43333.2</v>
      </c>
      <c r="K19" s="223"/>
      <c r="L19" s="225"/>
      <c r="P19" s="235"/>
    </row>
    <row r="20" spans="1:16" ht="18">
      <c r="A20" s="88"/>
      <c r="B20" s="186" t="s">
        <v>8</v>
      </c>
      <c r="C20" s="148" t="s">
        <v>167</v>
      </c>
      <c r="D20" s="181">
        <v>140000</v>
      </c>
      <c r="E20" s="181">
        <v>125000</v>
      </c>
      <c r="F20" s="181">
        <v>150000</v>
      </c>
      <c r="G20" s="226">
        <v>125000</v>
      </c>
      <c r="H20" s="226">
        <v>116666</v>
      </c>
      <c r="I20" s="200">
        <f t="shared" si="0"/>
        <v>131333.20000000001</v>
      </c>
      <c r="K20" s="223"/>
      <c r="L20" s="225"/>
    </row>
    <row r="21" spans="1:16" ht="18.75" customHeight="1">
      <c r="A21" s="88"/>
      <c r="B21" s="186" t="s">
        <v>9</v>
      </c>
      <c r="C21" s="148" t="s">
        <v>168</v>
      </c>
      <c r="D21" s="181">
        <v>100000</v>
      </c>
      <c r="E21" s="181">
        <v>85000</v>
      </c>
      <c r="F21" s="181">
        <v>105000</v>
      </c>
      <c r="G21" s="226">
        <v>92500</v>
      </c>
      <c r="H21" s="226">
        <v>90000</v>
      </c>
      <c r="I21" s="200">
        <f t="shared" si="0"/>
        <v>94500</v>
      </c>
      <c r="K21" s="223"/>
      <c r="L21" s="225"/>
    </row>
    <row r="22" spans="1:16" ht="18">
      <c r="A22" s="88"/>
      <c r="B22" s="186" t="s">
        <v>10</v>
      </c>
      <c r="C22" s="148" t="s">
        <v>169</v>
      </c>
      <c r="D22" s="181">
        <v>50000</v>
      </c>
      <c r="E22" s="181">
        <v>90000</v>
      </c>
      <c r="F22" s="181">
        <v>67500</v>
      </c>
      <c r="G22" s="226">
        <v>52500</v>
      </c>
      <c r="H22" s="226">
        <v>68333</v>
      </c>
      <c r="I22" s="200">
        <f t="shared" si="0"/>
        <v>65666.600000000006</v>
      </c>
      <c r="K22" s="223"/>
      <c r="L22" s="225"/>
    </row>
    <row r="23" spans="1:16" ht="18">
      <c r="A23" s="88"/>
      <c r="B23" s="186" t="s">
        <v>11</v>
      </c>
      <c r="C23" s="148" t="s">
        <v>170</v>
      </c>
      <c r="D23" s="181">
        <v>15000</v>
      </c>
      <c r="E23" s="181">
        <v>25000</v>
      </c>
      <c r="F23" s="181">
        <v>22500</v>
      </c>
      <c r="G23" s="226">
        <v>10000</v>
      </c>
      <c r="H23" s="226">
        <v>20000</v>
      </c>
      <c r="I23" s="200">
        <f t="shared" si="0"/>
        <v>18500</v>
      </c>
      <c r="K23" s="223"/>
      <c r="L23" s="225"/>
    </row>
    <row r="24" spans="1:16" ht="18">
      <c r="A24" s="88"/>
      <c r="B24" s="186" t="s">
        <v>12</v>
      </c>
      <c r="C24" s="148" t="s">
        <v>171</v>
      </c>
      <c r="D24" s="181">
        <v>25000</v>
      </c>
      <c r="E24" s="181">
        <v>25000</v>
      </c>
      <c r="F24" s="181">
        <v>25000</v>
      </c>
      <c r="G24" s="226">
        <v>10000</v>
      </c>
      <c r="H24" s="226">
        <v>20000</v>
      </c>
      <c r="I24" s="200">
        <f t="shared" si="0"/>
        <v>21000</v>
      </c>
      <c r="K24" s="223"/>
      <c r="L24" s="225"/>
    </row>
    <row r="25" spans="1:16" ht="18">
      <c r="A25" s="88"/>
      <c r="B25" s="186" t="s">
        <v>13</v>
      </c>
      <c r="C25" s="148" t="s">
        <v>172</v>
      </c>
      <c r="D25" s="181">
        <v>25000</v>
      </c>
      <c r="E25" s="181">
        <v>25000</v>
      </c>
      <c r="F25" s="181">
        <v>27500</v>
      </c>
      <c r="G25" s="226">
        <v>10000</v>
      </c>
      <c r="H25" s="226">
        <v>30000</v>
      </c>
      <c r="I25" s="200">
        <f t="shared" si="0"/>
        <v>23500</v>
      </c>
      <c r="K25" s="223"/>
      <c r="L25" s="225"/>
    </row>
    <row r="26" spans="1:16" ht="18">
      <c r="A26" s="88"/>
      <c r="B26" s="186" t="s">
        <v>14</v>
      </c>
      <c r="C26" s="148" t="s">
        <v>173</v>
      </c>
      <c r="D26" s="181">
        <v>25000</v>
      </c>
      <c r="E26" s="181">
        <v>25000</v>
      </c>
      <c r="F26" s="181">
        <v>37500</v>
      </c>
      <c r="G26" s="226">
        <v>10000</v>
      </c>
      <c r="H26" s="226">
        <v>23333</v>
      </c>
      <c r="I26" s="200">
        <f t="shared" si="0"/>
        <v>24166.6</v>
      </c>
      <c r="K26" s="223"/>
      <c r="L26" s="225"/>
    </row>
    <row r="27" spans="1:16" ht="18">
      <c r="A27" s="88"/>
      <c r="B27" s="186" t="s">
        <v>15</v>
      </c>
      <c r="C27" s="148" t="s">
        <v>174</v>
      </c>
      <c r="D27" s="181">
        <v>80000</v>
      </c>
      <c r="E27" s="181">
        <v>100000</v>
      </c>
      <c r="F27" s="181">
        <v>67500</v>
      </c>
      <c r="G27" s="226">
        <v>60000</v>
      </c>
      <c r="H27" s="226">
        <v>50000</v>
      </c>
      <c r="I27" s="200">
        <f t="shared" si="0"/>
        <v>71500</v>
      </c>
      <c r="K27" s="223"/>
      <c r="L27" s="225"/>
    </row>
    <row r="28" spans="1:16" ht="18">
      <c r="A28" s="88"/>
      <c r="B28" s="186" t="s">
        <v>16</v>
      </c>
      <c r="C28" s="148" t="s">
        <v>175</v>
      </c>
      <c r="D28" s="181">
        <v>30000</v>
      </c>
      <c r="E28" s="181">
        <v>25000</v>
      </c>
      <c r="F28" s="181">
        <v>40000</v>
      </c>
      <c r="G28" s="226">
        <v>25000</v>
      </c>
      <c r="H28" s="226">
        <v>30000</v>
      </c>
      <c r="I28" s="200">
        <f t="shared" si="0"/>
        <v>30000</v>
      </c>
      <c r="K28" s="223"/>
      <c r="L28" s="225"/>
    </row>
    <row r="29" spans="1:16" ht="18">
      <c r="A29" s="88"/>
      <c r="B29" s="186" t="s">
        <v>17</v>
      </c>
      <c r="C29" s="148" t="s">
        <v>176</v>
      </c>
      <c r="D29" s="181">
        <v>55000</v>
      </c>
      <c r="E29" s="181">
        <v>65000</v>
      </c>
      <c r="F29" s="181">
        <v>65000</v>
      </c>
      <c r="G29" s="226">
        <v>57500</v>
      </c>
      <c r="H29" s="226">
        <v>60000</v>
      </c>
      <c r="I29" s="200">
        <f t="shared" si="0"/>
        <v>60500</v>
      </c>
      <c r="K29" s="223"/>
      <c r="L29" s="225"/>
    </row>
    <row r="30" spans="1:16" ht="18">
      <c r="A30" s="88"/>
      <c r="B30" s="186" t="s">
        <v>18</v>
      </c>
      <c r="C30" s="148" t="s">
        <v>177</v>
      </c>
      <c r="D30" s="181">
        <v>60000</v>
      </c>
      <c r="E30" s="181">
        <v>100000</v>
      </c>
      <c r="F30" s="181">
        <v>250000</v>
      </c>
      <c r="G30" s="226">
        <v>47500</v>
      </c>
      <c r="H30" s="226">
        <v>50000</v>
      </c>
      <c r="I30" s="200">
        <f t="shared" si="0"/>
        <v>101500</v>
      </c>
      <c r="K30" s="223"/>
      <c r="L30" s="225"/>
    </row>
    <row r="31" spans="1:16" ht="16.5" customHeight="1" thickBot="1">
      <c r="A31" s="89"/>
      <c r="B31" s="187" t="s">
        <v>19</v>
      </c>
      <c r="C31" s="149" t="s">
        <v>178</v>
      </c>
      <c r="D31" s="182">
        <v>45000</v>
      </c>
      <c r="E31" s="182">
        <v>60000</v>
      </c>
      <c r="F31" s="182">
        <v>45000</v>
      </c>
      <c r="G31" s="202">
        <v>50000</v>
      </c>
      <c r="H31" s="202">
        <v>48333</v>
      </c>
      <c r="I31" s="200">
        <f t="shared" si="0"/>
        <v>49666.6</v>
      </c>
      <c r="K31" s="223"/>
      <c r="L31" s="225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200"/>
      <c r="K32" s="227"/>
      <c r="L32" s="228"/>
    </row>
    <row r="33" spans="1:12" ht="18">
      <c r="A33" s="87"/>
      <c r="B33" s="185" t="s">
        <v>26</v>
      </c>
      <c r="C33" s="150" t="s">
        <v>179</v>
      </c>
      <c r="D33" s="224">
        <v>100000</v>
      </c>
      <c r="E33" s="224">
        <v>120000</v>
      </c>
      <c r="F33" s="224">
        <v>95000</v>
      </c>
      <c r="G33" s="200">
        <v>112500</v>
      </c>
      <c r="H33" s="200">
        <v>112500</v>
      </c>
      <c r="I33" s="200">
        <f t="shared" si="0"/>
        <v>108000</v>
      </c>
      <c r="K33" s="229"/>
      <c r="L33" s="225"/>
    </row>
    <row r="34" spans="1:12" ht="18">
      <c r="A34" s="88"/>
      <c r="B34" s="186" t="s">
        <v>27</v>
      </c>
      <c r="C34" s="148" t="s">
        <v>180</v>
      </c>
      <c r="D34" s="181">
        <v>100000</v>
      </c>
      <c r="E34" s="181">
        <v>120000</v>
      </c>
      <c r="F34" s="181">
        <v>95000</v>
      </c>
      <c r="G34" s="226">
        <v>112500</v>
      </c>
      <c r="H34" s="226">
        <v>108333</v>
      </c>
      <c r="I34" s="200">
        <f t="shared" si="0"/>
        <v>107166.6</v>
      </c>
      <c r="K34" s="229"/>
      <c r="L34" s="225"/>
    </row>
    <row r="35" spans="1:12" ht="18">
      <c r="A35" s="88"/>
      <c r="B35" s="185" t="s">
        <v>28</v>
      </c>
      <c r="C35" s="148" t="s">
        <v>181</v>
      </c>
      <c r="D35" s="181">
        <v>50000</v>
      </c>
      <c r="E35" s="181">
        <v>50000</v>
      </c>
      <c r="F35" s="181">
        <v>42500</v>
      </c>
      <c r="G35" s="226">
        <v>47500</v>
      </c>
      <c r="H35" s="226">
        <v>43333</v>
      </c>
      <c r="I35" s="200">
        <f t="shared" si="0"/>
        <v>46666.6</v>
      </c>
      <c r="K35" s="229"/>
      <c r="L35" s="225"/>
    </row>
    <row r="36" spans="1:12" ht="18">
      <c r="A36" s="88"/>
      <c r="B36" s="186" t="s">
        <v>29</v>
      </c>
      <c r="C36" s="148" t="s">
        <v>182</v>
      </c>
      <c r="D36" s="181">
        <v>40000</v>
      </c>
      <c r="E36" s="181">
        <v>45000</v>
      </c>
      <c r="F36" s="181">
        <v>57500</v>
      </c>
      <c r="G36" s="226">
        <v>40000</v>
      </c>
      <c r="H36" s="226">
        <v>41666</v>
      </c>
      <c r="I36" s="200">
        <f t="shared" si="0"/>
        <v>44833.2</v>
      </c>
      <c r="K36" s="229"/>
      <c r="L36" s="225"/>
    </row>
    <row r="37" spans="1:12" ht="16.5" customHeight="1" thickBot="1">
      <c r="A37" s="89"/>
      <c r="B37" s="185" t="s">
        <v>30</v>
      </c>
      <c r="C37" s="148" t="s">
        <v>183</v>
      </c>
      <c r="D37" s="181">
        <v>40000</v>
      </c>
      <c r="E37" s="181">
        <v>35000</v>
      </c>
      <c r="F37" s="181">
        <v>60000</v>
      </c>
      <c r="G37" s="226">
        <v>35000</v>
      </c>
      <c r="H37" s="226">
        <v>36666</v>
      </c>
      <c r="I37" s="200">
        <f t="shared" si="0"/>
        <v>41333.199999999997</v>
      </c>
      <c r="K37" s="229"/>
      <c r="L37" s="225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200"/>
      <c r="K38" s="227"/>
      <c r="L38" s="228"/>
    </row>
    <row r="39" spans="1:12" ht="18">
      <c r="A39" s="87"/>
      <c r="B39" s="188" t="s">
        <v>31</v>
      </c>
      <c r="C39" s="151" t="s">
        <v>218</v>
      </c>
      <c r="D39" s="230">
        <v>1347000</v>
      </c>
      <c r="E39" s="206">
        <v>1600000</v>
      </c>
      <c r="F39" s="206">
        <v>1436800</v>
      </c>
      <c r="G39" s="231">
        <v>1255800</v>
      </c>
      <c r="H39" s="232">
        <v>1347000</v>
      </c>
      <c r="I39" s="200">
        <f t="shared" si="0"/>
        <v>1397320</v>
      </c>
      <c r="K39" s="229"/>
      <c r="L39" s="225"/>
    </row>
    <row r="40" spans="1:12" ht="18.75" thickBot="1">
      <c r="A40" s="89"/>
      <c r="B40" s="187" t="s">
        <v>32</v>
      </c>
      <c r="C40" s="149" t="s">
        <v>185</v>
      </c>
      <c r="D40" s="233">
        <v>1077600</v>
      </c>
      <c r="E40" s="210">
        <v>1000000</v>
      </c>
      <c r="F40" s="210">
        <v>1077600</v>
      </c>
      <c r="G40" s="231">
        <v>1000000</v>
      </c>
      <c r="H40" s="231">
        <v>1000000</v>
      </c>
      <c r="I40" s="200">
        <f t="shared" si="0"/>
        <v>1031040</v>
      </c>
      <c r="K40" s="229"/>
      <c r="L40" s="225"/>
    </row>
    <row r="41" spans="1:12">
      <c r="D41" s="90">
        <f>SUM(D16:D40)</f>
        <v>3689600</v>
      </c>
      <c r="E41" s="90">
        <f t="shared" ref="E41:H41" si="1">SUM(E16:E40)</f>
        <v>4050000</v>
      </c>
      <c r="F41" s="90">
        <f t="shared" si="1"/>
        <v>4056900</v>
      </c>
      <c r="G41" s="90">
        <f t="shared" si="1"/>
        <v>3428300</v>
      </c>
      <c r="H41" s="90">
        <f t="shared" si="1"/>
        <v>3526161</v>
      </c>
      <c r="I41" s="90"/>
    </row>
    <row r="44" spans="1:12" ht="14.25" customHeight="1"/>
    <row r="48" spans="1:12" ht="15" customHeight="1"/>
    <row r="49" spans="11:12" s="125" customFormat="1" ht="15" customHeight="1">
      <c r="K49" s="235"/>
      <c r="L49" s="235"/>
    </row>
    <row r="50" spans="11:12" s="125" customFormat="1" ht="15" customHeight="1">
      <c r="K50" s="235"/>
      <c r="L50" s="235"/>
    </row>
    <row r="51" spans="11:12" s="125" customFormat="1" ht="15" customHeight="1">
      <c r="K51" s="235"/>
      <c r="L51" s="235"/>
    </row>
    <row r="52" spans="11:12" s="125" customFormat="1" ht="15" customHeight="1">
      <c r="K52" s="235"/>
      <c r="L52" s="235"/>
    </row>
    <row r="53" spans="11:12" s="125" customFormat="1" ht="15" customHeight="1">
      <c r="K53" s="235"/>
      <c r="L53" s="235"/>
    </row>
    <row r="54" spans="11:12" s="125" customFormat="1" ht="15" customHeight="1">
      <c r="K54" s="235"/>
      <c r="L54" s="235"/>
    </row>
    <row r="55" spans="11:12" s="125" customFormat="1" ht="15" customHeight="1">
      <c r="K55" s="235"/>
      <c r="L55" s="235"/>
    </row>
    <row r="56" spans="11:12" s="125" customFormat="1" ht="15" customHeight="1">
      <c r="K56" s="235"/>
      <c r="L56" s="235"/>
    </row>
    <row r="57" spans="11:12" s="125" customFormat="1" ht="15" customHeight="1">
      <c r="K57" s="235"/>
      <c r="L57" s="235"/>
    </row>
    <row r="58" spans="11:12" s="125" customFormat="1" ht="15" customHeight="1">
      <c r="K58" s="235"/>
      <c r="L58" s="235"/>
    </row>
    <row r="59" spans="11:12" s="125" customFormat="1" ht="15" customHeight="1">
      <c r="K59" s="235"/>
      <c r="L59" s="235"/>
    </row>
    <row r="60" spans="11:12" s="125" customFormat="1" ht="15" customHeight="1">
      <c r="K60" s="235"/>
      <c r="L60" s="235"/>
    </row>
    <row r="61" spans="11:12" s="125" customFormat="1" ht="15" customHeight="1">
      <c r="K61" s="235"/>
      <c r="L61" s="235"/>
    </row>
    <row r="62" spans="11:12" s="125" customFormat="1" ht="15" customHeight="1">
      <c r="K62" s="235"/>
      <c r="L62" s="235"/>
    </row>
    <row r="63" spans="11:12" s="125" customFormat="1" ht="15" customHeight="1">
      <c r="K63" s="235"/>
      <c r="L63" s="235"/>
    </row>
    <row r="64" spans="11:12" s="125" customFormat="1" ht="15" customHeight="1">
      <c r="K64" s="235"/>
      <c r="L64" s="235"/>
    </row>
    <row r="65" spans="11:12" s="125" customFormat="1" ht="15" customHeight="1">
      <c r="K65" s="235"/>
      <c r="L65" s="235"/>
    </row>
    <row r="66" spans="11:12" s="125" customFormat="1" ht="15" customHeight="1">
      <c r="K66" s="235"/>
      <c r="L66" s="235"/>
    </row>
    <row r="67" spans="11:12" s="125" customFormat="1" ht="15" customHeight="1">
      <c r="K67" s="235"/>
      <c r="L67" s="235"/>
    </row>
    <row r="68" spans="11:12" s="125" customFormat="1" ht="15" customHeight="1">
      <c r="K68" s="235"/>
      <c r="L68" s="235"/>
    </row>
    <row r="69" spans="11:12" s="125" customFormat="1" ht="15" customHeight="1">
      <c r="K69" s="235"/>
      <c r="L69" s="235"/>
    </row>
    <row r="70" spans="11:12" s="125" customFormat="1" ht="15" customHeight="1">
      <c r="K70" s="235"/>
      <c r="L70" s="235"/>
    </row>
    <row r="71" spans="11:12" s="125" customFormat="1" ht="15" customHeight="1">
      <c r="K71" s="235"/>
      <c r="L71" s="235"/>
    </row>
    <row r="72" spans="11:12" s="125" customFormat="1" ht="15" customHeight="1">
      <c r="K72" s="235"/>
      <c r="L72" s="235"/>
    </row>
    <row r="73" spans="11:12" s="125" customFormat="1" ht="15" customHeight="1">
      <c r="K73" s="235"/>
      <c r="L73" s="235"/>
    </row>
    <row r="74" spans="11:12" s="125" customFormat="1" ht="15" customHeight="1">
      <c r="K74" s="235"/>
      <c r="L74" s="235"/>
    </row>
    <row r="75" spans="11:12" s="125" customFormat="1" ht="15" customHeight="1">
      <c r="K75" s="235"/>
      <c r="L75" s="235"/>
    </row>
    <row r="76" spans="11:12" s="125" customFormat="1" ht="15" customHeight="1">
      <c r="K76" s="235"/>
      <c r="L76" s="235"/>
    </row>
    <row r="77" spans="11:12" s="125" customFormat="1" ht="15" customHeight="1">
      <c r="K77" s="235"/>
      <c r="L77" s="235"/>
    </row>
    <row r="78" spans="11:12" s="125" customFormat="1" ht="15" customHeight="1">
      <c r="K78" s="235"/>
      <c r="L78" s="235"/>
    </row>
    <row r="79" spans="11:12" s="125" customFormat="1" ht="15" customHeight="1">
      <c r="K79" s="235"/>
      <c r="L79" s="235"/>
    </row>
    <row r="80" spans="11:12" s="125" customFormat="1" ht="15" customHeight="1">
      <c r="K80" s="235"/>
      <c r="L80" s="235"/>
    </row>
    <row r="81" spans="11:12" s="125" customFormat="1" ht="15" customHeight="1">
      <c r="K81" s="235"/>
      <c r="L81" s="235"/>
    </row>
    <row r="82" spans="11:12" s="125" customFormat="1" ht="15" customHeight="1">
      <c r="K82" s="235"/>
      <c r="L82" s="235"/>
    </row>
    <row r="83" spans="11:12" s="125" customFormat="1" ht="15" customHeight="1">
      <c r="K83" s="235"/>
      <c r="L83" s="235"/>
    </row>
    <row r="84" spans="11:12" s="125" customFormat="1" ht="15" customHeight="1">
      <c r="K84" s="235"/>
      <c r="L84" s="235"/>
    </row>
    <row r="85" spans="11:12" s="125" customFormat="1" ht="15" customHeight="1">
      <c r="K85" s="235"/>
      <c r="L85" s="235"/>
    </row>
    <row r="86" spans="11:12" s="125" customFormat="1" ht="15" customHeight="1">
      <c r="K86" s="235"/>
      <c r="L86" s="235"/>
    </row>
    <row r="87" spans="11:12" s="125" customFormat="1" ht="15" customHeight="1">
      <c r="K87" s="235"/>
      <c r="L87" s="235"/>
    </row>
    <row r="88" spans="11:12" s="125" customFormat="1" ht="15" customHeight="1">
      <c r="K88" s="235"/>
      <c r="L88" s="235"/>
    </row>
    <row r="89" spans="11:12" s="125" customFormat="1" ht="15" customHeight="1">
      <c r="K89" s="235"/>
      <c r="L89" s="235"/>
    </row>
    <row r="90" spans="11:12" s="125" customFormat="1" ht="15" customHeight="1">
      <c r="K90" s="235"/>
      <c r="L90" s="235"/>
    </row>
    <row r="91" spans="11:12" s="125" customFormat="1" ht="15" customHeight="1">
      <c r="K91" s="235"/>
      <c r="L91" s="235"/>
    </row>
    <row r="92" spans="11:12" s="125" customFormat="1">
      <c r="K92" s="235"/>
      <c r="L92" s="235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26-12-2023</vt:lpstr>
      <vt:lpstr>By Order</vt:lpstr>
      <vt:lpstr>All Stores</vt:lpstr>
      <vt:lpstr>'26-12-2023'!Print_Titles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2023-12-20T09:24:56Z</cp:lastPrinted>
  <dcterms:created xsi:type="dcterms:W3CDTF">2010-10-20T06:23:14Z</dcterms:created>
  <dcterms:modified xsi:type="dcterms:W3CDTF">2023-12-28T10:41:04Z</dcterms:modified>
</cp:coreProperties>
</file>