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0-11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'20-11-2023'!$12:$14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1" l="1"/>
  <c r="G59" i="11"/>
  <c r="I60" i="11"/>
  <c r="G60" i="11"/>
  <c r="I58" i="11"/>
  <c r="G58" i="11"/>
  <c r="I61" i="11"/>
  <c r="G61" i="11"/>
  <c r="I63" i="11"/>
  <c r="G63" i="11"/>
  <c r="I64" i="11"/>
  <c r="G64" i="11"/>
  <c r="I62" i="11"/>
  <c r="G62" i="11"/>
  <c r="I57" i="11"/>
  <c r="G57" i="11"/>
  <c r="I65" i="11"/>
  <c r="G65" i="11"/>
  <c r="I88" i="11" l="1"/>
  <c r="G88" i="11"/>
  <c r="I86" i="11"/>
  <c r="G86" i="11"/>
  <c r="I87" i="11"/>
  <c r="G87" i="11"/>
  <c r="I83" i="11"/>
  <c r="G83" i="11"/>
  <c r="I85" i="11"/>
  <c r="G85" i="11"/>
  <c r="I89" i="11"/>
  <c r="G89" i="11"/>
  <c r="I84" i="11"/>
  <c r="G84" i="11"/>
  <c r="I76" i="11"/>
  <c r="G76" i="11"/>
  <c r="I80" i="11"/>
  <c r="G80" i="11"/>
  <c r="I79" i="11"/>
  <c r="G79" i="11"/>
  <c r="I78" i="11"/>
  <c r="G78" i="11"/>
  <c r="I77" i="11"/>
  <c r="G77" i="11"/>
  <c r="I72" i="11"/>
  <c r="G72" i="11"/>
  <c r="I70" i="11"/>
  <c r="G70" i="11"/>
  <c r="I69" i="11"/>
  <c r="G69" i="11"/>
  <c r="I73" i="11"/>
  <c r="G73" i="11"/>
  <c r="I71" i="11"/>
  <c r="G71" i="11"/>
  <c r="I68" i="11"/>
  <c r="G68" i="11"/>
  <c r="I49" i="11"/>
  <c r="G49" i="11"/>
  <c r="I53" i="11"/>
  <c r="G53" i="11"/>
  <c r="I52" i="11"/>
  <c r="G52" i="11"/>
  <c r="I51" i="11"/>
  <c r="G51" i="11"/>
  <c r="I50" i="11"/>
  <c r="G50" i="11"/>
  <c r="I54" i="11"/>
  <c r="G54" i="11"/>
  <c r="I44" i="11"/>
  <c r="G44" i="11"/>
  <c r="I46" i="11"/>
  <c r="G46" i="11"/>
  <c r="I45" i="11"/>
  <c r="G45" i="11"/>
  <c r="I43" i="11"/>
  <c r="G43" i="11"/>
  <c r="I42" i="11"/>
  <c r="G42" i="11"/>
  <c r="I41" i="11"/>
  <c r="G41" i="11"/>
  <c r="I36" i="11"/>
  <c r="G36" i="11"/>
  <c r="I35" i="11"/>
  <c r="G35" i="11"/>
  <c r="I34" i="11"/>
  <c r="G34" i="11"/>
  <c r="I38" i="11"/>
  <c r="G38" i="11"/>
  <c r="I37" i="11"/>
  <c r="G3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<sst xmlns="http://schemas.openxmlformats.org/spreadsheetml/2006/main" count="851" uniqueCount="231">
  <si>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</si>
  <si>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</si>
  <si>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</si>
  <si>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</si>
  <si>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</si>
  <si>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</si>
  <si>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</si>
  <si>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</si>
  <si>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</si>
  <si>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</si>
  <si>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</si>
  <si>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</si>
  <si>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</si>
  <si>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</si>
  <si>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</si>
  <si>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</si>
  <si>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</si>
  <si>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</si>
  <si>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</si>
  <si>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</si>
  <si>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</si>
  <si>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</si>
  <si>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</si>
  <si>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</si>
  <si>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</si>
  <si>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</si>
  <si>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</si>
  <si>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</si>
  <si>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</si>
  <si>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</si>
  <si>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</si>
  <si>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</si>
  <si>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</si>
  <si>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</si>
  <si>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</si>
  <si>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</si>
  <si>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</si>
  <si>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</si>
  <si>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</si>
  <si>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</si>
  <si>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</si>
  <si>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</si>
  <si>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</si>
  <si>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</si>
  <si>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</si>
  <si>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</si>
  <si>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</si>
  <si>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</si>
  <si>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</si>
  <si>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</si>
  <si>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</si>
  <si>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</si>
  <si>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</si>
  <si>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</si>
  <si>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</si>
  <si>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</si>
  <si>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</si>
  <si>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</si>
  <si>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</si>
  <si>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</si>
  <si>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</si>
  <si>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</si>
  <si>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</si>
  <si>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</si>
  <si>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</si>
  <si>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</si>
  <si>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</si>
  <si>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</si>
  <si>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</si>
  <si>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</si>
  <si>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</si>
  <si>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</si>
  <si>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</si>
  <si>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</si>
  <si>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</si>
  <si>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</si>
  <si>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</si>
  <si>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</si>
  <si>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</si>
  <si>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</si>
  <si>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</si>
  <si>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</si>
  <si>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</si>
  <si>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</si>
  <si>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</si>
  <si>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</si>
  <si>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</si>
  <si>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</si>
  <si>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</si>
  <si>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</si>
  <si>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</si>
  <si>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</si>
  <si>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</si>
  <si>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</si>
  <si>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</si>
  <si>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</si>
  <si>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</si>
  <si>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</si>
  <si>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</si>
  <si>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</si>
  <si>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</si>
  <si>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</si>
  <si>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</si>
  <si>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</si>
  <si>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</si>
  <si>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</si>
  <si>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</si>
  <si>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</si>
  <si>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</si>
  <si>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</si>
  <si>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</si>
  <si>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</si>
  <si>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</si>
  <si>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</si>
  <si>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</si>
  <si>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</si>
  <si>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</si>
  <si>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</si>
  <si>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</si>
  <si>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</si>
  <si>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</si>
  <si>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</si>
  <si>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</si>
  <si>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</si>
  <si>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</si>
  <si>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</si>
  <si>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</si>
  <si>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</si>
  <si>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</si>
  <si>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</si>
  <si>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</si>
  <si>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</si>
  <si>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</si>
  <si>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</si>
  <si>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</si>
  <si>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</si>
  <si>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</si>
  <si>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</si>
  <si>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</si>
  <si>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</si>
  <si>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</si>
  <si>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</si>
  <si>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</si>
  <si>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</si>
  <si>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</si>
  <si>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</si>
  <si>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</si>
  <si>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</si>
  <si>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</si>
  <si>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</si>
  <si>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</si>
  <si>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</si>
  <si>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</si>
  <si>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</si>
  <si>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</si>
  <si>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</si>
  <si>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</si>
  <si>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</si>
  <si>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</si>
  <si>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</si>
  <si>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</si>
  <si>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</si>
  <si>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</si>
  <si>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</si>
  <si>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</si>
  <si>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</si>
  <si>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</si>
  <si>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</si>
  <si>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</si>
  <si>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</si>
  <si>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</si>
  <si>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</si>
  <si>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</si>
  <si>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</si>
  <si>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</si>
  <si>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</si>
  <si>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</si>
  <si>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</si>
  <si>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</si>
  <si>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</si>
  <si>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</si>
  <si>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</si>
  <si>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</si>
  <si>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</si>
  <si>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</si>
  <si>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</si>
  <si>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</si>
  <si>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</si>
  <si>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</si>
  <si>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</si>
  <si>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</si>
  <si>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</si>
  <si>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</si>
  <si>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</si>
  <si>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</si>
  <si>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</si>
  <si>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</si>
  <si>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</si>
  <si>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</si>
  <si>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</si>
  <si>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</si>
  <si>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</si>
  <si>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</si>
  <si>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</si>
  <si>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</si>
  <si>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</si>
  <si>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</si>
  <si>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</si>
  <si>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</si>
  <si>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تشرين الثاني 2022 (ل.ل.)</t>
  </si>
  <si>
    <t xml:space="preserve"> التاريخ 13 تشرين الثاني 2023</t>
  </si>
  <si>
    <t>معدل أسعار  السوبرماركات في 13-11-2023(ل.ل.)</t>
  </si>
  <si>
    <t>معدل أسعار المحلات والملاحم في 13-11-2023 (ل.ل.)</t>
  </si>
  <si>
    <t>المعدل العام للأسعار في 13-11-2023  (ل.ل.)</t>
  </si>
  <si>
    <t xml:space="preserve"> التاريخ 20 تشرين الثاني 2023</t>
  </si>
  <si>
    <t>معدل أسعار  السوبرماركات في 20-11-2023(ل.ل.)</t>
  </si>
  <si>
    <t>معدل أسعار المحلات والملاحم في 20-11-2023 (ل.ل.)</t>
  </si>
  <si>
    <t xml:space="preserve"> التاريخ 20تشرين الثاني 2023</t>
  </si>
  <si>
    <t>المعدل العام للأسعار في 20-11-2023 (ل.ل.)</t>
  </si>
  <si>
    <t>المعدل العام للأسعار في 20-11-2023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</si>
  <si>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</si>
  <si>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</si>
  <si>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التاريخ20أتشرين الثاني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</si>
  <si>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</si>
  <si>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</si>
  <si>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</si>
  <si>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</si>
  <si>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</si>
  <si>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</si>
  <si>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</si>
  <si>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1$=89650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</si>
</sst>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49" zoomScaleNormal="100" workbookViewId="0">
      <selection activeCell="F67" sqref="F67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209</v>
      </c>
      <c r="F12" s="215" t="s">
        <v>215</v>
      </c>
      <c r="G12" s="215" t="s">
        <v>197</v>
      </c>
      <c r="H12" s="215" t="s">
        <v>211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29701.661111111112</v>
      </c>
      <c r="F15" s="177">
        <v>72848.800000000003</v>
      </c>
      <c r="G15" s="45">
        <f t="shared" ref="G15:G30" si="0">(F15-E15)/E15</f>
        <v>1.4526843710013226</v>
      </c>
      <c r="H15" s="177">
        <v>73498.8</v>
      </c>
      <c r="I15" s="45">
        <f t="shared" ref="I15:I30" si="1">(F15-H15)/H15</f>
        <v>-8.8436818016076457E-3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24426.65625</v>
      </c>
      <c r="F16" s="171">
        <v>101609.77777777778</v>
      </c>
      <c r="G16" s="48">
        <f>(F16-E16)/E16</f>
        <v>3.1597907113372417</v>
      </c>
      <c r="H16" s="171">
        <v>89332</v>
      </c>
      <c r="I16" s="44">
        <f t="shared" si="1"/>
        <v>0.13743986228650182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20700.362499999999</v>
      </c>
      <c r="F17" s="171">
        <v>68387.555555555562</v>
      </c>
      <c r="G17" s="48">
        <f t="shared" si="0"/>
        <v>2.3036887907424597</v>
      </c>
      <c r="H17" s="171">
        <v>62898.8</v>
      </c>
      <c r="I17" s="44">
        <f t="shared" si="1"/>
        <v>8.7263279355974346E-2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12111.079861111111</v>
      </c>
      <c r="F18" s="171">
        <v>63448.800000000003</v>
      </c>
      <c r="G18" s="48">
        <f t="shared" si="0"/>
        <v>4.2389052609367397</v>
      </c>
      <c r="H18" s="171">
        <v>56298.8</v>
      </c>
      <c r="I18" s="44">
        <f t="shared" si="1"/>
        <v>0.12700093074807989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27845.351785714287</v>
      </c>
      <c r="F19" s="171">
        <v>120749.66666666667</v>
      </c>
      <c r="G19" s="48">
        <f t="shared" si="0"/>
        <v>3.3364388999608829</v>
      </c>
      <c r="H19" s="171">
        <v>81123.5</v>
      </c>
      <c r="I19" s="44">
        <f t="shared" si="1"/>
        <v>0.48846717247981991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28523.466666666667</v>
      </c>
      <c r="F20" s="171">
        <v>71811</v>
      </c>
      <c r="G20" s="48">
        <f t="shared" si="0"/>
        <v>1.517611230051513</v>
      </c>
      <c r="H20" s="171">
        <v>53141.142857142855</v>
      </c>
      <c r="I20" s="44">
        <f t="shared" si="1"/>
        <v>0.35132584922094268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71">
        <v>20372.772222222222</v>
      </c>
      <c r="F21" s="171">
        <v>68349.8</v>
      </c>
      <c r="G21" s="48">
        <f t="shared" si="0"/>
        <v>2.3549582381059255</v>
      </c>
      <c r="H21" s="171">
        <v>73499.8</v>
      </c>
      <c r="I21" s="44">
        <f t="shared" si="1"/>
        <v>-7.0068217872701691E-2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4927.6694444444447</v>
      </c>
      <c r="F22" s="171">
        <v>25105.333333333332</v>
      </c>
      <c r="G22" s="48">
        <f t="shared" si="0"/>
        <v>4.0947681487924479</v>
      </c>
      <c r="H22" s="171">
        <v>24499.777777777777</v>
      </c>
      <c r="I22" s="44">
        <f t="shared" si="1"/>
        <v>2.4716777476439664E-2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5285.8249999999998</v>
      </c>
      <c r="F23" s="171">
        <v>27722</v>
      </c>
      <c r="G23" s="48">
        <f t="shared" si="0"/>
        <v>4.2445928497443637</v>
      </c>
      <c r="H23" s="171">
        <v>26666.444444444445</v>
      </c>
      <c r="I23" s="44">
        <f t="shared" si="1"/>
        <v>3.9583663197193281E-2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5314.5187500000002</v>
      </c>
      <c r="F24" s="171">
        <v>29166.444444444445</v>
      </c>
      <c r="G24" s="48">
        <f t="shared" si="0"/>
        <v>4.4880687822287664</v>
      </c>
      <c r="H24" s="171">
        <v>27166.444444444445</v>
      </c>
      <c r="I24" s="44">
        <f t="shared" si="1"/>
        <v>7.3620234112344474E-2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5389.8826388888892</v>
      </c>
      <c r="F25" s="171">
        <v>28449.8</v>
      </c>
      <c r="G25" s="48">
        <f>(F25-E25)/E25</f>
        <v>4.2783709602005091</v>
      </c>
      <c r="H25" s="171">
        <v>27777.555555555555</v>
      </c>
      <c r="I25" s="44">
        <f t="shared" si="1"/>
        <v>2.4200993607948869E-2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16207.93125</v>
      </c>
      <c r="F26" s="171">
        <v>65949.8</v>
      </c>
      <c r="G26" s="48">
        <f>(F26-E26)/E26</f>
        <v>3.0689832022825247</v>
      </c>
      <c r="H26" s="171">
        <v>61749.8</v>
      </c>
      <c r="I26" s="44">
        <f t="shared" si="1"/>
        <v>6.8016414628063571E-2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5282.75</v>
      </c>
      <c r="F27" s="171">
        <v>27772</v>
      </c>
      <c r="G27" s="48">
        <f t="shared" si="0"/>
        <v>4.2571104065117602</v>
      </c>
      <c r="H27" s="171">
        <v>26888.666666666668</v>
      </c>
      <c r="I27" s="44">
        <f t="shared" si="1"/>
        <v>3.285151116951375E-2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18573.491666666669</v>
      </c>
      <c r="F28" s="171">
        <v>59848.800000000003</v>
      </c>
      <c r="G28" s="48">
        <f t="shared" si="0"/>
        <v>2.2222697311894772</v>
      </c>
      <c r="H28" s="171">
        <v>60849.8</v>
      </c>
      <c r="I28" s="44">
        <f t="shared" si="1"/>
        <v>-1.6450341660942187E-2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21789.575000000001</v>
      </c>
      <c r="F29" s="171">
        <v>104975</v>
      </c>
      <c r="G29" s="48">
        <f t="shared" si="0"/>
        <v>3.8176708357092783</v>
      </c>
      <c r="H29" s="171">
        <v>98583.333333333328</v>
      </c>
      <c r="I29" s="44">
        <f t="shared" si="1"/>
        <v>6.4835164835164882E-2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21435.713888888888</v>
      </c>
      <c r="F30" s="174">
        <v>55297.8</v>
      </c>
      <c r="G30" s="51">
        <f t="shared" si="0"/>
        <v>1.5797041463901693</v>
      </c>
      <c r="H30" s="174">
        <v>54599.8</v>
      </c>
      <c r="I30" s="56">
        <f t="shared" si="1"/>
        <v>1.2783929611463778E-2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23879.038888888888</v>
      </c>
      <c r="F32" s="177">
        <v>135949.79999999999</v>
      </c>
      <c r="G32" s="45">
        <f>(F32-E32)/E32</f>
        <v>4.6932693410562072</v>
      </c>
      <c r="H32" s="177">
        <v>128499.8</v>
      </c>
      <c r="I32" s="44">
        <f>(F32-H32)/H32</f>
        <v>5.7976743932675268E-2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22159.762500000001</v>
      </c>
      <c r="F33" s="171">
        <v>143449.79999999999</v>
      </c>
      <c r="G33" s="48">
        <f>(F33-E33)/E33</f>
        <v>5.4734358050994452</v>
      </c>
      <c r="H33" s="171">
        <v>133399.79999999999</v>
      </c>
      <c r="I33" s="44">
        <f>(F33-H33)/H33</f>
        <v>7.5337444284024419E-2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30658.478571428572</v>
      </c>
      <c r="F34" s="171">
        <v>65622.5</v>
      </c>
      <c r="G34" s="48">
        <f>(F34-E34)/E34</f>
        <v>1.1404356333962151</v>
      </c>
      <c r="H34" s="171">
        <v>82125</v>
      </c>
      <c r="I34" s="44">
        <f>(F34-H34)/H34</f>
        <v>-0.20094368340943683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20156.441666666666</v>
      </c>
      <c r="F35" s="171">
        <v>80212.857142857145</v>
      </c>
      <c r="G35" s="48">
        <f>(F35-E35)/E35</f>
        <v>2.9795147610556501</v>
      </c>
      <c r="H35" s="171">
        <v>79833.333333333328</v>
      </c>
      <c r="I35" s="44">
        <f>(F35-H35)/H35</f>
        <v>4.7539516850582438E-3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25747.641666666666</v>
      </c>
      <c r="F36" s="171">
        <v>55497.8</v>
      </c>
      <c r="G36" s="51">
        <f>(F36-E36)/E36</f>
        <v>1.1554517776223518</v>
      </c>
      <c r="H36" s="171">
        <v>57248.800000000003</v>
      </c>
      <c r="I36" s="56">
        <f>(F36-H36)/H36</f>
        <v>-3.0585793938038876E-2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527106</v>
      </c>
      <c r="F38" s="171">
        <v>1564093.6666666667</v>
      </c>
      <c r="G38" s="45">
        <f t="shared" ref="G38:G43" si="2">(F38-E38)/E38</f>
        <v>1.9673228281724486</v>
      </c>
      <c r="H38" s="171">
        <v>1513819.7</v>
      </c>
      <c r="I38" s="44">
        <f t="shared" ref="I38:I43" si="3">(F38-H38)/H38</f>
        <v>3.3210009531958656E-2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347702.97619047621</v>
      </c>
      <c r="F39" s="171">
        <v>884940.4522395446</v>
      </c>
      <c r="G39" s="48">
        <f t="shared" si="2"/>
        <v>1.5451046233057342</v>
      </c>
      <c r="H39" s="171">
        <v>848124.62512520084</v>
      </c>
      <c r="I39" s="44">
        <f t="shared" si="3"/>
        <v>4.3408510994370639E-2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238999.00833333333</v>
      </c>
      <c r="F40" s="171">
        <v>592735.5838901262</v>
      </c>
      <c r="G40" s="48">
        <f t="shared" si="2"/>
        <v>1.4800754949720729</v>
      </c>
      <c r="H40" s="171">
        <v>549372.76824916573</v>
      </c>
      <c r="I40" s="44">
        <f t="shared" si="3"/>
        <v>7.8931498150438803E-2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109192.25</v>
      </c>
      <c r="F41" s="171">
        <v>304422.64810690423</v>
      </c>
      <c r="G41" s="48">
        <f t="shared" si="2"/>
        <v>1.7879510506185579</v>
      </c>
      <c r="H41" s="171">
        <v>264145.99119021132</v>
      </c>
      <c r="I41" s="44">
        <f t="shared" si="3"/>
        <v>0.15247877408705296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116499.33333333333</v>
      </c>
      <c r="F42" s="171">
        <v>253722.14550853751</v>
      </c>
      <c r="G42" s="48">
        <f t="shared" si="2"/>
        <v>1.1778849564964964</v>
      </c>
      <c r="H42" s="171">
        <v>189601.91648794955</v>
      </c>
      <c r="I42" s="44">
        <f t="shared" si="3"/>
        <v>0.33818344354479779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253349.0625</v>
      </c>
      <c r="F43" s="171">
        <v>754397.76169265027</v>
      </c>
      <c r="G43" s="51">
        <f t="shared" si="2"/>
        <v>1.9777010194882811</v>
      </c>
      <c r="H43" s="171">
        <v>673292.00964627357</v>
      </c>
      <c r="I43" s="59">
        <f t="shared" si="3"/>
        <v>0.12046148013695739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171839.22222222222</v>
      </c>
      <c r="F45" s="171">
        <v>409496.84075723833</v>
      </c>
      <c r="G45" s="45">
        <f t="shared" ref="G45:G50" si="4">(F45-E45)/E45</f>
        <v>1.3830231274422182</v>
      </c>
      <c r="H45" s="171">
        <v>400519.53288938326</v>
      </c>
      <c r="I45" s="44">
        <f t="shared" ref="I45:I50" si="5">(F45-H45)/H45</f>
        <v>2.2414157439693327E-2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132942.76666666666</v>
      </c>
      <c r="F46" s="171">
        <v>311799.3056792873</v>
      </c>
      <c r="G46" s="48">
        <f t="shared" si="4"/>
        <v>1.345364952882887</v>
      </c>
      <c r="H46" s="171">
        <v>307332.06778020022</v>
      </c>
      <c r="I46" s="84">
        <f t="shared" si="5"/>
        <v>1.4535541088676718E-2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405003.5</v>
      </c>
      <c r="F47" s="171">
        <v>980001.14524339803</v>
      </c>
      <c r="G47" s="48">
        <f t="shared" si="4"/>
        <v>1.4197350028910813</v>
      </c>
      <c r="H47" s="171">
        <v>964274.88605116785</v>
      </c>
      <c r="I47" s="84">
        <f t="shared" si="5"/>
        <v>1.6308896373555131E-2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481317.4181309524</v>
      </c>
      <c r="F48" s="171">
        <v>1316504.01</v>
      </c>
      <c r="G48" s="48">
        <f t="shared" si="4"/>
        <v>1.7352095735746214</v>
      </c>
      <c r="H48" s="171">
        <v>1293352.0725</v>
      </c>
      <c r="I48" s="84">
        <f t="shared" si="5"/>
        <v>1.7900723238683334E-2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39945.833333333336</v>
      </c>
      <c r="F49" s="171">
        <v>140761.98079064587</v>
      </c>
      <c r="G49" s="48">
        <f t="shared" si="4"/>
        <v>2.5238213611927618</v>
      </c>
      <c r="H49" s="171">
        <v>137808.73208453838</v>
      </c>
      <c r="I49" s="44">
        <f t="shared" si="5"/>
        <v>2.143005498589038E-2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707562.5</v>
      </c>
      <c r="F50" s="171">
        <v>1787621</v>
      </c>
      <c r="G50" s="56">
        <f t="shared" si="4"/>
        <v>1.5264496069251834</v>
      </c>
      <c r="H50" s="171">
        <v>1786624</v>
      </c>
      <c r="I50" s="59">
        <f t="shared" si="5"/>
        <v>5.5803571428571425E-4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75802.5</v>
      </c>
      <c r="F52" s="168">
        <v>140454.6616555308</v>
      </c>
      <c r="G52" s="170">
        <f t="shared" ref="G52:G60" si="6">(F52-E52)/E52</f>
        <v>0.85290276251483521</v>
      </c>
      <c r="H52" s="168">
        <v>137487.05537708566</v>
      </c>
      <c r="I52" s="116">
        <f t="shared" ref="I52:I60" si="7">(F52-H52)/H52</f>
        <v>2.1584623150927795E-2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70286.666666666657</v>
      </c>
      <c r="F53" s="171">
        <v>193859.14003340757</v>
      </c>
      <c r="G53" s="173">
        <f t="shared" si="6"/>
        <v>1.7581211234953182</v>
      </c>
      <c r="H53" s="171">
        <v>217978.82684464217</v>
      </c>
      <c r="I53" s="84">
        <f t="shared" si="7"/>
        <v>-0.1106515121692309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62237.625</v>
      </c>
      <c r="F54" s="171">
        <v>126263.73886414252</v>
      </c>
      <c r="G54" s="173">
        <f t="shared" si="6"/>
        <v>1.0287364574747593</v>
      </c>
      <c r="H54" s="171">
        <v>124711.12110938079</v>
      </c>
      <c r="I54" s="84">
        <f t="shared" si="7"/>
        <v>1.2449713713983589E-2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92450.9375</v>
      </c>
      <c r="F55" s="171">
        <v>188811.28596881957</v>
      </c>
      <c r="G55" s="173">
        <f t="shared" si="6"/>
        <v>1.0422863312642943</v>
      </c>
      <c r="H55" s="171">
        <v>185297.13887252501</v>
      </c>
      <c r="I55" s="84">
        <f t="shared" si="7"/>
        <v>1.8964929073794899E-2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44983.75</v>
      </c>
      <c r="F56" s="171">
        <v>95931.489977728284</v>
      </c>
      <c r="G56" s="178">
        <f t="shared" si="6"/>
        <v>1.1325809870837422</v>
      </c>
      <c r="H56" s="171">
        <v>94221.949098998884</v>
      </c>
      <c r="I56" s="85">
        <f t="shared" si="7"/>
        <v>1.8143764749901189E-2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33745</v>
      </c>
      <c r="F57" s="174">
        <v>102972.85141584474</v>
      </c>
      <c r="G57" s="176">
        <f t="shared" si="6"/>
        <v>2.0514995233618234</v>
      </c>
      <c r="H57" s="174">
        <v>102151.54288765295</v>
      </c>
      <c r="I57" s="117">
        <f t="shared" si="7"/>
        <v>8.0400991015384844E-3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96368.28571428571</v>
      </c>
      <c r="F58" s="177">
        <v>203371.01250000001</v>
      </c>
      <c r="G58" s="44">
        <f t="shared" si="6"/>
        <v>1.1103520830800888</v>
      </c>
      <c r="H58" s="177">
        <v>215357.82607242616</v>
      </c>
      <c r="I58" s="44">
        <f t="shared" si="7"/>
        <v>-5.5659985945413992E-2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95738.833333333328</v>
      </c>
      <c r="F59" s="171">
        <v>194739.72222222222</v>
      </c>
      <c r="G59" s="48">
        <f t="shared" si="6"/>
        <v>1.0340724389673528</v>
      </c>
      <c r="H59" s="171">
        <v>193583.64746607342</v>
      </c>
      <c r="I59" s="44">
        <f t="shared" si="7"/>
        <v>5.9719649427072783E-3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607025</v>
      </c>
      <c r="F60" s="171">
        <v>1128394.6666666667</v>
      </c>
      <c r="G60" s="51">
        <f t="shared" si="6"/>
        <v>0.85889323613799551</v>
      </c>
      <c r="H60" s="171">
        <v>1127765.3333333333</v>
      </c>
      <c r="I60" s="51">
        <f t="shared" si="7"/>
        <v>5.5803571428585195E-4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181016.3125</v>
      </c>
      <c r="F62" s="171">
        <v>390271.89631279389</v>
      </c>
      <c r="G62" s="45">
        <f t="shared" ref="G62:G67" si="8">(F62-E62)/E62</f>
        <v>1.1560040137973415</v>
      </c>
      <c r="H62" s="171">
        <v>396256</v>
      </c>
      <c r="I62" s="44">
        <f t="shared" ref="I62:I67" si="9">(F62-H62)/H62</f>
        <v>-1.5101610290332787E-2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898446.125</v>
      </c>
      <c r="F63" s="171">
        <v>2829055.1666666665</v>
      </c>
      <c r="G63" s="48">
        <f t="shared" si="8"/>
        <v>2.1488311741192789</v>
      </c>
      <c r="H63" s="171">
        <v>2763114.6666666665</v>
      </c>
      <c r="I63" s="44">
        <f t="shared" si="9"/>
        <v>2.3864554300074892E-2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457346.32142857142</v>
      </c>
      <c r="F64" s="171">
        <v>1078489.5</v>
      </c>
      <c r="G64" s="48">
        <f t="shared" si="8"/>
        <v>1.3581462219510583</v>
      </c>
      <c r="H64" s="171">
        <v>997928.68990433821</v>
      </c>
      <c r="I64" s="84">
        <f t="shared" si="9"/>
        <v>8.0728022864423682E-2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237572.75</v>
      </c>
      <c r="F65" s="171">
        <v>600953.83333333337</v>
      </c>
      <c r="G65" s="48">
        <f t="shared" si="8"/>
        <v>1.5295570865485766</v>
      </c>
      <c r="H65" s="171">
        <v>594788.18835743412</v>
      </c>
      <c r="I65" s="84">
        <f t="shared" si="9"/>
        <v>1.036611872358509E-2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108782.27777777778</v>
      </c>
      <c r="F66" s="171">
        <v>300551.625</v>
      </c>
      <c r="G66" s="48">
        <f t="shared" si="8"/>
        <v>1.7628730629631766</v>
      </c>
      <c r="H66" s="171">
        <v>296688</v>
      </c>
      <c r="I66" s="84">
        <f t="shared" si="9"/>
        <v>1.3022518605403656E-2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105500.63333333333</v>
      </c>
      <c r="F67" s="171">
        <v>224896.28094177536</v>
      </c>
      <c r="G67" s="51">
        <f t="shared" si="8"/>
        <v>1.131705505797362</v>
      </c>
      <c r="H67" s="171">
        <v>218073.31182202447</v>
      </c>
      <c r="I67" s="85">
        <f t="shared" si="9"/>
        <v>3.128750172473789E-2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100682.25</v>
      </c>
      <c r="F69" s="177">
        <v>294746.83741648105</v>
      </c>
      <c r="G69" s="45">
        <f>(F69-E69)/E69</f>
        <v>1.9274955358713284</v>
      </c>
      <c r="H69" s="177">
        <v>288809.31973204791</v>
      </c>
      <c r="I69" s="44">
        <f>(F69-H69)/H69</f>
        <v>2.0558608323103512E-2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74887</v>
      </c>
      <c r="F70" s="171">
        <v>197874.35046134266</v>
      </c>
      <c r="G70" s="48">
        <f>(F70-E70)/E70</f>
        <v>1.6423057468097622</v>
      </c>
      <c r="H70" s="171">
        <v>193113.64342602892</v>
      </c>
      <c r="I70" s="44">
        <f>(F70-H70)/H70</f>
        <v>2.4652359879157374E-2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36740.899999999994</v>
      </c>
      <c r="F71" s="171">
        <v>80120.943763919815</v>
      </c>
      <c r="G71" s="48">
        <f>(F71-E71)/E71</f>
        <v>1.1807017183552888</v>
      </c>
      <c r="H71" s="171">
        <v>78009.186402669642</v>
      </c>
      <c r="I71" s="44">
        <f>(F71-H71)/H71</f>
        <v>2.7070624097393536E-2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49932.5</v>
      </c>
      <c r="F72" s="171">
        <v>125340.68329621381</v>
      </c>
      <c r="G72" s="48">
        <f>(F72-E72)/E72</f>
        <v>1.5102024392172195</v>
      </c>
      <c r="H72" s="171">
        <v>120738.84746607342</v>
      </c>
      <c r="I72" s="44">
        <f>(F72-H72)/H72</f>
        <v>3.8113961883174924E-2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46207.71875</v>
      </c>
      <c r="F73" s="180">
        <v>110167.67037861916</v>
      </c>
      <c r="G73" s="48">
        <f>(F73-E73)/E73</f>
        <v>1.3841832784402317</v>
      </c>
      <c r="H73" s="180">
        <v>110494.51867408231</v>
      </c>
      <c r="I73" s="59">
        <f>(F73-H73)/H73</f>
        <v>-2.9580498597150144E-3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28918</v>
      </c>
      <c r="F75" s="168">
        <v>71591.928571428565</v>
      </c>
      <c r="G75" s="44">
        <f t="shared" ref="G75:G81" si="10">(F75-E75)/E75</f>
        <v>1.4756874116961258</v>
      </c>
      <c r="H75" s="168">
        <v>71552</v>
      </c>
      <c r="I75" s="45">
        <f t="shared" ref="I75:I81" si="11">(F75-H75)/H75</f>
        <v>5.5803571428562708E-4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41356.78125</v>
      </c>
      <c r="F76" s="171">
        <v>109148.875</v>
      </c>
      <c r="G76" s="48">
        <f t="shared" si="10"/>
        <v>1.6392014006167368</v>
      </c>
      <c r="H76" s="171">
        <v>106512</v>
      </c>
      <c r="I76" s="44">
        <f t="shared" si="11"/>
        <v>2.4756600195283161E-2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19184.357142857145</v>
      </c>
      <c r="F77" s="171">
        <v>45721.5</v>
      </c>
      <c r="G77" s="48">
        <f t="shared" si="10"/>
        <v>1.3832698515531625</v>
      </c>
      <c r="H77" s="171">
        <v>45696</v>
      </c>
      <c r="I77" s="44">
        <f t="shared" si="11"/>
        <v>5.5803571428571425E-4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37113.46428571429</v>
      </c>
      <c r="F78" s="171">
        <v>92040.666666666672</v>
      </c>
      <c r="G78" s="48">
        <f t="shared" si="10"/>
        <v>1.4799804717258624</v>
      </c>
      <c r="H78" s="171">
        <v>93076.326956865654</v>
      </c>
      <c r="I78" s="44">
        <f t="shared" si="11"/>
        <v>-1.1127000001610921E-2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44743.78125</v>
      </c>
      <c r="F79" s="171">
        <v>132884.7718386538</v>
      </c>
      <c r="G79" s="48">
        <f t="shared" si="10"/>
        <v>1.9699048253471829</v>
      </c>
      <c r="H79" s="171">
        <v>131699.52244419727</v>
      </c>
      <c r="I79" s="44">
        <f t="shared" si="11"/>
        <v>8.9996483848963135E-3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156666</v>
      </c>
      <c r="F80" s="171">
        <v>578242.5</v>
      </c>
      <c r="G80" s="48">
        <f t="shared" si="10"/>
        <v>2.6909252805331088</v>
      </c>
      <c r="H80" s="171">
        <v>577920</v>
      </c>
      <c r="I80" s="44">
        <f t="shared" si="11"/>
        <v>5.5803571428571425E-4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64847.175000000003</v>
      </c>
      <c r="F81" s="174">
        <v>164686.85033407572</v>
      </c>
      <c r="G81" s="51">
        <f t="shared" si="10"/>
        <v>1.5396148765782891</v>
      </c>
      <c r="H81" s="174">
        <v>161573.57285517242</v>
      </c>
      <c r="I81" s="56">
        <f t="shared" si="11"/>
        <v>1.9268481991754349E-2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210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209</v>
      </c>
      <c r="F12" s="223" t="s">
        <v>216</v>
      </c>
      <c r="G12" s="215" t="s">
        <v>197</v>
      </c>
      <c r="H12" s="223" t="s">
        <v>212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29701.661111111112</v>
      </c>
      <c r="F15" s="143">
        <v>49500</v>
      </c>
      <c r="G15" s="44">
        <f>(F15-E15)/E15</f>
        <v>0.6665734557681865</v>
      </c>
      <c r="H15" s="143">
        <v>48000</v>
      </c>
      <c r="I15" s="118">
        <f>(F15-H15)/H15</f>
        <v>3.125E-2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24426.65625</v>
      </c>
      <c r="F16" s="143">
        <v>63333.2</v>
      </c>
      <c r="G16" s="48">
        <f t="shared" ref="G16:G39" si="0">(F16-E16)/E16</f>
        <v>1.5927904069964549</v>
      </c>
      <c r="H16" s="143">
        <v>61000</v>
      </c>
      <c r="I16" s="48">
        <f>(F16-H16)/H16</f>
        <v>3.8249180327868802E-2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20700.362499999999</v>
      </c>
      <c r="F17" s="143">
        <v>49000</v>
      </c>
      <c r="G17" s="48">
        <f t="shared" si="0"/>
        <v>1.367108305470496</v>
      </c>
      <c r="H17" s="143">
        <v>48166.6</v>
      </c>
      <c r="I17" s="48">
        <f t="shared" ref="I17:I29" si="1">(F17-H17)/H17</f>
        <v>1.7302446093351024E-2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12111.079861111111</v>
      </c>
      <c r="F18" s="143">
        <v>45166.6</v>
      </c>
      <c r="G18" s="48">
        <f t="shared" si="0"/>
        <v>2.7293619163581555</v>
      </c>
      <c r="H18" s="143">
        <v>45833.2</v>
      </c>
      <c r="I18" s="48">
        <f t="shared" si="1"/>
        <v>-1.4544042309941234E-2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27845.351785714287</v>
      </c>
      <c r="F19" s="143">
        <v>84666.6</v>
      </c>
      <c r="G19" s="48">
        <f t="shared" si="0"/>
        <v>2.0406008389320172</v>
      </c>
      <c r="H19" s="143">
        <v>70500</v>
      </c>
      <c r="I19" s="48">
        <f t="shared" si="1"/>
        <v>0.2009446808510639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28523.466666666667</v>
      </c>
      <c r="F20" s="143">
        <v>56500</v>
      </c>
      <c r="G20" s="48">
        <f t="shared" si="0"/>
        <v>0.98082514514364783</v>
      </c>
      <c r="H20" s="143">
        <v>47833.2</v>
      </c>
      <c r="I20" s="48">
        <f t="shared" si="1"/>
        <v>0.18118796149954433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20372.772222222222</v>
      </c>
      <c r="F21" s="143">
        <v>60833.2</v>
      </c>
      <c r="G21" s="48">
        <f t="shared" si="0"/>
        <v>1.986005013772467</v>
      </c>
      <c r="H21" s="143">
        <v>59500</v>
      </c>
      <c r="I21" s="48">
        <f t="shared" si="1"/>
        <v>2.2406722689075582E-2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4927.6694444444447</v>
      </c>
      <c r="F22" s="143">
        <v>17000</v>
      </c>
      <c r="G22" s="48">
        <f t="shared" si="0"/>
        <v>2.4499067341390255</v>
      </c>
      <c r="H22" s="143">
        <v>17666.599999999999</v>
      </c>
      <c r="I22" s="48">
        <f t="shared" si="1"/>
        <v>-3.7732217857425795E-2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5285.8249999999998</v>
      </c>
      <c r="F23" s="143">
        <v>18500</v>
      </c>
      <c r="G23" s="48">
        <f t="shared" si="0"/>
        <v>2.4999266907247213</v>
      </c>
      <c r="H23" s="143">
        <v>19500</v>
      </c>
      <c r="I23" s="48">
        <f t="shared" si="1"/>
        <v>-5.128205128205128E-2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5314.5187500000002</v>
      </c>
      <c r="F24" s="143">
        <v>18500</v>
      </c>
      <c r="G24" s="48">
        <f t="shared" si="0"/>
        <v>2.4810301497195772</v>
      </c>
      <c r="H24" s="143">
        <v>19500</v>
      </c>
      <c r="I24" s="48">
        <f t="shared" si="1"/>
        <v>-5.128205128205128E-2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5389.8826388888892</v>
      </c>
      <c r="F25" s="143">
        <v>19333.2</v>
      </c>
      <c r="G25" s="48">
        <f t="shared" si="0"/>
        <v>2.5869426655986505</v>
      </c>
      <c r="H25" s="143">
        <v>25666.6</v>
      </c>
      <c r="I25" s="48">
        <f t="shared" si="1"/>
        <v>-0.24675648508177936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16207.93125</v>
      </c>
      <c r="F26" s="143">
        <v>45000</v>
      </c>
      <c r="G26" s="48">
        <f t="shared" si="0"/>
        <v>1.7764184895589312</v>
      </c>
      <c r="H26" s="143">
        <v>42833.2</v>
      </c>
      <c r="I26" s="48">
        <f t="shared" si="1"/>
        <v>5.0586927897051888E-2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5282.75</v>
      </c>
      <c r="F27" s="143">
        <v>18833.2</v>
      </c>
      <c r="G27" s="48">
        <f t="shared" si="0"/>
        <v>2.5650371492120581</v>
      </c>
      <c r="H27" s="143">
        <v>20666.599999999999</v>
      </c>
      <c r="I27" s="48">
        <f t="shared" si="1"/>
        <v>-8.8713189397385053E-2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18573.491666666669</v>
      </c>
      <c r="F28" s="143">
        <v>52500</v>
      </c>
      <c r="G28" s="48">
        <f t="shared" si="0"/>
        <v>1.8266090696463011</v>
      </c>
      <c r="H28" s="143">
        <v>51500</v>
      </c>
      <c r="I28" s="48">
        <f t="shared" si="1"/>
        <v>1.9417475728155338E-2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21789.575000000001</v>
      </c>
      <c r="F29" s="143">
        <v>63300</v>
      </c>
      <c r="G29" s="48">
        <f t="shared" si="0"/>
        <v>1.9050589559456759</v>
      </c>
      <c r="H29" s="143">
        <v>68400</v>
      </c>
      <c r="I29" s="48">
        <f t="shared" si="1"/>
        <v>-7.4561403508771926E-2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21435.713888888888</v>
      </c>
      <c r="F30" s="145">
        <v>48500</v>
      </c>
      <c r="G30" s="51">
        <f t="shared" si="0"/>
        <v>1.2625791821722239</v>
      </c>
      <c r="H30" s="145">
        <v>48333.2</v>
      </c>
      <c r="I30" s="51">
        <f>(F30-H30)/H30</f>
        <v>3.4510440028800685E-3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23879.038888888888</v>
      </c>
      <c r="F32" s="143">
        <v>83166.600000000006</v>
      </c>
      <c r="G32" s="44">
        <f t="shared" si="0"/>
        <v>2.4828286174741359</v>
      </c>
      <c r="H32" s="143">
        <v>90833.2</v>
      </c>
      <c r="I32" s="45">
        <f>(F32-H32)/H32</f>
        <v>-8.4403059674215936E-2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22159.762500000001</v>
      </c>
      <c r="F33" s="143">
        <v>83500</v>
      </c>
      <c r="G33" s="48">
        <f t="shared" si="0"/>
        <v>2.7680909260647537</v>
      </c>
      <c r="H33" s="143">
        <v>90833.2</v>
      </c>
      <c r="I33" s="48">
        <f>(F33-H33)/H33</f>
        <v>-8.0732595570782453E-2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30658.478571428572</v>
      </c>
      <c r="F34" s="143">
        <v>64833.2</v>
      </c>
      <c r="G34" s="48">
        <f>(F34-E34)/E34</f>
        <v>1.1146907159450414</v>
      </c>
      <c r="H34" s="143">
        <v>76666.600000000006</v>
      </c>
      <c r="I34" s="48">
        <f>(F34-H34)/H34</f>
        <v>-0.15434882986854781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20156.441666666666</v>
      </c>
      <c r="F35" s="143">
        <v>48000</v>
      </c>
      <c r="G35" s="48">
        <f t="shared" si="0"/>
        <v>1.3813727042595565</v>
      </c>
      <c r="H35" s="143">
        <v>51000</v>
      </c>
      <c r="I35" s="48">
        <f>(F35-H35)/H35</f>
        <v>-5.8823529411764705E-2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25747.641666666666</v>
      </c>
      <c r="F36" s="143">
        <v>45166.6</v>
      </c>
      <c r="G36" s="55">
        <f t="shared" si="0"/>
        <v>0.75420337849712449</v>
      </c>
      <c r="H36" s="143">
        <v>45333.2</v>
      </c>
      <c r="I36" s="48">
        <f>(F36-H36)/H36</f>
        <v>-3.6750108088552881E-3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8">
        <v>527106</v>
      </c>
      <c r="F38" s="198">
        <v>1424780</v>
      </c>
      <c r="G38" s="170">
        <f t="shared" si="0"/>
        <v>1.703023680246478</v>
      </c>
      <c r="H38" s="198">
        <v>1424320</v>
      </c>
      <c r="I38" s="170">
        <f>(F38-H38)/H38</f>
        <v>3.2296113232981353E-4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74">
        <v>347702.97619047621</v>
      </c>
      <c r="F39" s="144">
        <v>1038585</v>
      </c>
      <c r="G39" s="176">
        <f t="shared" si="0"/>
        <v>1.9869891002343609</v>
      </c>
      <c r="H39" s="144">
        <v>957600</v>
      </c>
      <c r="I39" s="176">
        <f>(F39-H39)/H39</f>
        <v>8.4570802005012533E-2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217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215</v>
      </c>
      <c r="E12" s="223" t="s">
        <v>216</v>
      </c>
      <c r="F12" s="230" t="s">
        <v>186</v>
      </c>
      <c r="G12" s="215" t="s">
        <v>209</v>
      </c>
      <c r="H12" s="232" t="s">
        <v>218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72848.800000000003</v>
      </c>
      <c r="E15" s="133">
        <v>49500</v>
      </c>
      <c r="F15" s="67">
        <f t="shared" ref="F15:F30" si="0">D15-E15</f>
        <v>23348.800000000003</v>
      </c>
      <c r="G15" s="168">
        <v>29701.661111111112</v>
      </c>
      <c r="H15" s="66">
        <f>AVERAGE(D15:E15)</f>
        <v>61174.400000000001</v>
      </c>
      <c r="I15" s="69">
        <f>(H15-G15)/G15</f>
        <v>1.0596289133847545</v>
      </c>
    </row>
    <row r="16" spans="1:9" ht="16.5" customHeight="1">
      <c r="A16" s="37"/>
      <c r="B16" s="34" t="s">
        <v>5</v>
      </c>
      <c r="C16" s="15" t="s">
        <v>164</v>
      </c>
      <c r="D16" s="133">
        <v>101609.77777777778</v>
      </c>
      <c r="E16" s="133">
        <v>63333.2</v>
      </c>
      <c r="F16" s="71">
        <f t="shared" si="0"/>
        <v>38276.577777777784</v>
      </c>
      <c r="G16" s="171">
        <v>24426.65625</v>
      </c>
      <c r="H16" s="68">
        <f t="shared" ref="H16:H30" si="1">AVERAGE(D16:E16)</f>
        <v>82471.488888888882</v>
      </c>
      <c r="I16" s="72">
        <f t="shared" ref="I16:I39" si="2">(H16-G16)/G16</f>
        <v>2.3762905591668479</v>
      </c>
    </row>
    <row r="17" spans="1:9" ht="16.5">
      <c r="A17" s="37"/>
      <c r="B17" s="34" t="s">
        <v>6</v>
      </c>
      <c r="C17" s="15" t="s">
        <v>165</v>
      </c>
      <c r="D17" s="133">
        <v>68387.555555555562</v>
      </c>
      <c r="E17" s="133">
        <v>49000</v>
      </c>
      <c r="F17" s="71">
        <f t="shared" si="0"/>
        <v>19387.555555555562</v>
      </c>
      <c r="G17" s="171">
        <v>20700.362499999999</v>
      </c>
      <c r="H17" s="68">
        <f t="shared" si="1"/>
        <v>58693.777777777781</v>
      </c>
      <c r="I17" s="72">
        <f t="shared" si="2"/>
        <v>1.8353985481064778</v>
      </c>
    </row>
    <row r="18" spans="1:9" ht="16.5">
      <c r="A18" s="37"/>
      <c r="B18" s="34" t="s">
        <v>7</v>
      </c>
      <c r="C18" s="151" t="s">
        <v>166</v>
      </c>
      <c r="D18" s="133">
        <v>63448.800000000003</v>
      </c>
      <c r="E18" s="133">
        <v>45166.6</v>
      </c>
      <c r="F18" s="71">
        <f t="shared" si="0"/>
        <v>18282.200000000004</v>
      </c>
      <c r="G18" s="171">
        <v>12111.079861111111</v>
      </c>
      <c r="H18" s="68">
        <f t="shared" si="1"/>
        <v>54307.7</v>
      </c>
      <c r="I18" s="72">
        <f t="shared" si="2"/>
        <v>3.4841335886474476</v>
      </c>
    </row>
    <row r="19" spans="1:9" ht="16.5">
      <c r="A19" s="37"/>
      <c r="B19" s="34" t="s">
        <v>8</v>
      </c>
      <c r="C19" s="15" t="s">
        <v>167</v>
      </c>
      <c r="D19" s="133">
        <v>120749.66666666667</v>
      </c>
      <c r="E19" s="133">
        <v>84666.6</v>
      </c>
      <c r="F19" s="71">
        <f>D19-E19</f>
        <v>36083.066666666666</v>
      </c>
      <c r="G19" s="171">
        <v>27845.351785714287</v>
      </c>
      <c r="H19" s="68">
        <f t="shared" si="1"/>
        <v>102708.13333333333</v>
      </c>
      <c r="I19" s="72">
        <f t="shared" si="2"/>
        <v>2.6885198694464498</v>
      </c>
    </row>
    <row r="20" spans="1:9" ht="16.5">
      <c r="A20" s="37"/>
      <c r="B20" s="34" t="s">
        <v>9</v>
      </c>
      <c r="C20" s="151" t="s">
        <v>168</v>
      </c>
      <c r="D20" s="133">
        <v>71811</v>
      </c>
      <c r="E20" s="133">
        <v>56500</v>
      </c>
      <c r="F20" s="71">
        <f t="shared" si="0"/>
        <v>15311</v>
      </c>
      <c r="G20" s="171">
        <v>28523.466666666667</v>
      </c>
      <c r="H20" s="68">
        <f t="shared" si="1"/>
        <v>64155.5</v>
      </c>
      <c r="I20" s="72">
        <f t="shared" si="2"/>
        <v>1.2492181875975805</v>
      </c>
    </row>
    <row r="21" spans="1:9" ht="16.5">
      <c r="A21" s="37"/>
      <c r="B21" s="34" t="s">
        <v>10</v>
      </c>
      <c r="C21" s="15" t="s">
        <v>169</v>
      </c>
      <c r="D21" s="133">
        <v>68349.8</v>
      </c>
      <c r="E21" s="133">
        <v>60833.2</v>
      </c>
      <c r="F21" s="71">
        <f t="shared" si="0"/>
        <v>7516.6000000000058</v>
      </c>
      <c r="G21" s="171">
        <v>20372.772222222222</v>
      </c>
      <c r="H21" s="68">
        <f t="shared" si="1"/>
        <v>64591.5</v>
      </c>
      <c r="I21" s="72">
        <f t="shared" si="2"/>
        <v>2.1704816259391961</v>
      </c>
    </row>
    <row r="22" spans="1:9" ht="16.5">
      <c r="A22" s="37"/>
      <c r="B22" s="34" t="s">
        <v>11</v>
      </c>
      <c r="C22" s="15" t="s">
        <v>170</v>
      </c>
      <c r="D22" s="133">
        <v>25105.333333333332</v>
      </c>
      <c r="E22" s="133">
        <v>17000</v>
      </c>
      <c r="F22" s="71">
        <f t="shared" si="0"/>
        <v>8105.3333333333321</v>
      </c>
      <c r="G22" s="171">
        <v>4927.6694444444447</v>
      </c>
      <c r="H22" s="68">
        <f t="shared" si="1"/>
        <v>21052.666666666664</v>
      </c>
      <c r="I22" s="72">
        <f t="shared" si="2"/>
        <v>3.2723374414657362</v>
      </c>
    </row>
    <row r="23" spans="1:9" ht="16.5">
      <c r="A23" s="37"/>
      <c r="B23" s="34" t="s">
        <v>12</v>
      </c>
      <c r="C23" s="15" t="s">
        <v>171</v>
      </c>
      <c r="D23" s="133">
        <v>27722</v>
      </c>
      <c r="E23" s="133">
        <v>18500</v>
      </c>
      <c r="F23" s="71">
        <f t="shared" si="0"/>
        <v>9222</v>
      </c>
      <c r="G23" s="171">
        <v>5285.8249999999998</v>
      </c>
      <c r="H23" s="68">
        <f t="shared" si="1"/>
        <v>23111</v>
      </c>
      <c r="I23" s="72">
        <f t="shared" si="2"/>
        <v>3.3722597702345425</v>
      </c>
    </row>
    <row r="24" spans="1:9" ht="16.5">
      <c r="A24" s="37"/>
      <c r="B24" s="34" t="s">
        <v>13</v>
      </c>
      <c r="C24" s="15" t="s">
        <v>172</v>
      </c>
      <c r="D24" s="133">
        <v>29166.444444444445</v>
      </c>
      <c r="E24" s="133">
        <v>18500</v>
      </c>
      <c r="F24" s="71">
        <f t="shared" si="0"/>
        <v>10666.444444444445</v>
      </c>
      <c r="G24" s="171">
        <v>5314.5187500000002</v>
      </c>
      <c r="H24" s="68">
        <f t="shared" si="1"/>
        <v>23833.222222222223</v>
      </c>
      <c r="I24" s="72">
        <f t="shared" si="2"/>
        <v>3.4845494659741716</v>
      </c>
    </row>
    <row r="25" spans="1:9" ht="16.5">
      <c r="A25" s="37"/>
      <c r="B25" s="34" t="s">
        <v>14</v>
      </c>
      <c r="C25" s="151" t="s">
        <v>173</v>
      </c>
      <c r="D25" s="133">
        <v>28449.8</v>
      </c>
      <c r="E25" s="133">
        <v>19333.2</v>
      </c>
      <c r="F25" s="71">
        <f t="shared" si="0"/>
        <v>9116.5999999999985</v>
      </c>
      <c r="G25" s="171">
        <v>5389.8826388888892</v>
      </c>
      <c r="H25" s="68">
        <f t="shared" si="1"/>
        <v>23891.5</v>
      </c>
      <c r="I25" s="72">
        <f t="shared" si="2"/>
        <v>3.4326568128995798</v>
      </c>
    </row>
    <row r="26" spans="1:9" ht="16.5">
      <c r="A26" s="37"/>
      <c r="B26" s="34" t="s">
        <v>15</v>
      </c>
      <c r="C26" s="15" t="s">
        <v>174</v>
      </c>
      <c r="D26" s="133">
        <v>65949.8</v>
      </c>
      <c r="E26" s="133">
        <v>45000</v>
      </c>
      <c r="F26" s="71">
        <f t="shared" si="0"/>
        <v>20949.800000000003</v>
      </c>
      <c r="G26" s="171">
        <v>16207.93125</v>
      </c>
      <c r="H26" s="68">
        <f t="shared" si="1"/>
        <v>55474.9</v>
      </c>
      <c r="I26" s="72">
        <f t="shared" si="2"/>
        <v>2.422700845920728</v>
      </c>
    </row>
    <row r="27" spans="1:9" ht="16.5">
      <c r="A27" s="37"/>
      <c r="B27" s="34" t="s">
        <v>16</v>
      </c>
      <c r="C27" s="15" t="s">
        <v>175</v>
      </c>
      <c r="D27" s="133">
        <v>27772</v>
      </c>
      <c r="E27" s="133">
        <v>18833.2</v>
      </c>
      <c r="F27" s="71">
        <f t="shared" si="0"/>
        <v>8938.7999999999993</v>
      </c>
      <c r="G27" s="171">
        <v>5282.75</v>
      </c>
      <c r="H27" s="68">
        <f t="shared" si="1"/>
        <v>23302.6</v>
      </c>
      <c r="I27" s="72">
        <f t="shared" si="2"/>
        <v>3.4110737778619087</v>
      </c>
    </row>
    <row r="28" spans="1:9" ht="16.5">
      <c r="A28" s="37"/>
      <c r="B28" s="34" t="s">
        <v>17</v>
      </c>
      <c r="C28" s="15" t="s">
        <v>176</v>
      </c>
      <c r="D28" s="133">
        <v>59848.800000000003</v>
      </c>
      <c r="E28" s="133">
        <v>52500</v>
      </c>
      <c r="F28" s="71">
        <f t="shared" si="0"/>
        <v>7348.8000000000029</v>
      </c>
      <c r="G28" s="171">
        <v>18573.491666666669</v>
      </c>
      <c r="H28" s="68">
        <f t="shared" si="1"/>
        <v>56174.400000000001</v>
      </c>
      <c r="I28" s="72">
        <f t="shared" si="2"/>
        <v>2.0244394004178892</v>
      </c>
    </row>
    <row r="29" spans="1:9" ht="16.5">
      <c r="A29" s="37"/>
      <c r="B29" s="34" t="s">
        <v>18</v>
      </c>
      <c r="C29" s="15" t="s">
        <v>177</v>
      </c>
      <c r="D29" s="133">
        <v>104975</v>
      </c>
      <c r="E29" s="133">
        <v>63300</v>
      </c>
      <c r="F29" s="71">
        <f t="shared" si="0"/>
        <v>41675</v>
      </c>
      <c r="G29" s="171">
        <v>21789.575000000001</v>
      </c>
      <c r="H29" s="68">
        <f t="shared" si="1"/>
        <v>84137.5</v>
      </c>
      <c r="I29" s="72">
        <f t="shared" si="2"/>
        <v>2.8613648958274771</v>
      </c>
    </row>
    <row r="30" spans="1:9" ht="17.25" thickBot="1">
      <c r="A30" s="38"/>
      <c r="B30" s="36" t="s">
        <v>19</v>
      </c>
      <c r="C30" s="16" t="s">
        <v>178</v>
      </c>
      <c r="D30" s="143">
        <v>55297.8</v>
      </c>
      <c r="E30" s="136">
        <v>48500</v>
      </c>
      <c r="F30" s="74">
        <f t="shared" si="0"/>
        <v>6797.8000000000029</v>
      </c>
      <c r="G30" s="174">
        <v>21435.713888888888</v>
      </c>
      <c r="H30" s="100">
        <f t="shared" si="1"/>
        <v>51898.9</v>
      </c>
      <c r="I30" s="75">
        <f t="shared" si="2"/>
        <v>1.4211416642811965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135949.79999999999</v>
      </c>
      <c r="E32" s="133">
        <v>83166.600000000006</v>
      </c>
      <c r="F32" s="67">
        <f>D32-E32</f>
        <v>52783.199999999983</v>
      </c>
      <c r="G32" s="177">
        <v>23879.038888888888</v>
      </c>
      <c r="H32" s="68">
        <f>AVERAGE(D32:E32)</f>
        <v>109558.2</v>
      </c>
      <c r="I32" s="78">
        <f t="shared" si="2"/>
        <v>3.5880489792651717</v>
      </c>
    </row>
    <row r="33" spans="1:9" ht="16.5">
      <c r="A33" s="37"/>
      <c r="B33" s="34" t="s">
        <v>27</v>
      </c>
      <c r="C33" s="15" t="s">
        <v>180</v>
      </c>
      <c r="D33" s="47">
        <v>143449.79999999999</v>
      </c>
      <c r="E33" s="133">
        <v>83500</v>
      </c>
      <c r="F33" s="79">
        <f>D33-E33</f>
        <v>59949.799999999988</v>
      </c>
      <c r="G33" s="171">
        <v>22159.762500000001</v>
      </c>
      <c r="H33" s="68">
        <f>AVERAGE(D33:E33)</f>
        <v>113474.9</v>
      </c>
      <c r="I33" s="72">
        <f t="shared" si="2"/>
        <v>4.120763365582099</v>
      </c>
    </row>
    <row r="34" spans="1:9" ht="16.5">
      <c r="A34" s="37"/>
      <c r="B34" s="39" t="s">
        <v>28</v>
      </c>
      <c r="C34" s="15" t="s">
        <v>181</v>
      </c>
      <c r="D34" s="47">
        <v>65622.5</v>
      </c>
      <c r="E34" s="133">
        <v>64833.2</v>
      </c>
      <c r="F34" s="71">
        <f>D34-E34</f>
        <v>789.30000000000291</v>
      </c>
      <c r="G34" s="171">
        <v>30658.478571428572</v>
      </c>
      <c r="H34" s="68">
        <f>AVERAGE(D34:E34)</f>
        <v>65227.85</v>
      </c>
      <c r="I34" s="72">
        <f t="shared" si="2"/>
        <v>1.1275631746706281</v>
      </c>
    </row>
    <row r="35" spans="1:9" ht="16.5">
      <c r="A35" s="37"/>
      <c r="B35" s="34" t="s">
        <v>29</v>
      </c>
      <c r="C35" s="15" t="s">
        <v>182</v>
      </c>
      <c r="D35" s="47">
        <v>80212.857142857145</v>
      </c>
      <c r="E35" s="133">
        <v>48000</v>
      </c>
      <c r="F35" s="79">
        <f>D35-E35</f>
        <v>32212.857142857145</v>
      </c>
      <c r="G35" s="171">
        <v>20156.441666666666</v>
      </c>
      <c r="H35" s="68">
        <f>AVERAGE(D35:E35)</f>
        <v>64106.428571428572</v>
      </c>
      <c r="I35" s="72">
        <f t="shared" si="2"/>
        <v>2.1804437326576034</v>
      </c>
    </row>
    <row r="36" spans="1:9" ht="17.25" thickBot="1">
      <c r="A36" s="38"/>
      <c r="B36" s="39" t="s">
        <v>30</v>
      </c>
      <c r="C36" s="15" t="s">
        <v>183</v>
      </c>
      <c r="D36" s="50">
        <v>55497.8</v>
      </c>
      <c r="E36" s="133">
        <v>45166.6</v>
      </c>
      <c r="F36" s="71">
        <f>D36-E36</f>
        <v>10331.200000000004</v>
      </c>
      <c r="G36" s="174">
        <v>25747.641666666666</v>
      </c>
      <c r="H36" s="68">
        <f>AVERAGE(D36:E36)</f>
        <v>50332.2</v>
      </c>
      <c r="I36" s="80">
        <f t="shared" si="2"/>
        <v>0.95482757805973806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1564093.6666666667</v>
      </c>
      <c r="E38" s="134">
        <v>1424780</v>
      </c>
      <c r="F38" s="67">
        <f>D38-E38</f>
        <v>139313.66666666674</v>
      </c>
      <c r="G38" s="171">
        <v>527106</v>
      </c>
      <c r="H38" s="67">
        <f>AVERAGE(D38:E38)</f>
        <v>1494436.8333333335</v>
      </c>
      <c r="I38" s="78">
        <f t="shared" si="2"/>
        <v>1.8351732542094636</v>
      </c>
    </row>
    <row r="39" spans="1:9" ht="17.25" thickBot="1">
      <c r="A39" s="38"/>
      <c r="B39" s="36" t="s">
        <v>32</v>
      </c>
      <c r="C39" s="16" t="s">
        <v>185</v>
      </c>
      <c r="D39" s="57">
        <v>884940.4522395446</v>
      </c>
      <c r="E39" s="135">
        <v>1038585</v>
      </c>
      <c r="F39" s="74">
        <f>D39-E39</f>
        <v>-153644.5477604554</v>
      </c>
      <c r="G39" s="171">
        <v>347702.97619047621</v>
      </c>
      <c r="H39" s="81">
        <f>AVERAGE(D39:E39)</f>
        <v>961762.7261197723</v>
      </c>
      <c r="I39" s="75">
        <f t="shared" si="2"/>
        <v>1.7660468617700475</v>
      </c>
    </row>
    <row r="40" spans="1:9" ht="15.75" customHeight="1" thickBot="1">
      <c r="A40" s="225"/>
      <c r="B40" s="226"/>
      <c r="C40" s="227"/>
      <c r="D40" s="83">
        <f>SUM(D15:D39)</f>
        <v>3921259.2538268468</v>
      </c>
      <c r="E40" s="83">
        <f>SUM(E15:E39)</f>
        <v>3498497.4</v>
      </c>
      <c r="F40" s="83">
        <f>SUM(F15:F39)</f>
        <v>422761.85382684623</v>
      </c>
      <c r="G40" s="83">
        <f>SUM(G15:G39)</f>
        <v>1265299.0475198412</v>
      </c>
      <c r="H40" s="83">
        <f>AVERAGE(D40:E40)</f>
        <v>3709878.3269134234</v>
      </c>
      <c r="I40" s="75">
        <f>(H40-G40)/G40</f>
        <v>1.9320170075092453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46" zoomScaleNormal="100" workbookViewId="0">
      <selection activeCell="B53" sqref="B53:I61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214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219</v>
      </c>
      <c r="G13" s="215" t="s">
        <v>197</v>
      </c>
      <c r="H13" s="232" t="s">
        <v>213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29701.661111111112</v>
      </c>
      <c r="F16" s="42">
        <v>61174.400000000001</v>
      </c>
      <c r="G16" s="21">
        <f t="shared" ref="G16:G31" si="0">(F16-E16)/E16</f>
        <v>1.0596289133847545</v>
      </c>
      <c r="H16" s="168">
        <v>60749.4</v>
      </c>
      <c r="I16" s="21">
        <f t="shared" ref="I16:I31" si="1">(F16-H16)/H16</f>
        <v>6.9959538695032377E-3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24426.65625</v>
      </c>
      <c r="F17" s="46">
        <v>82471.488888888882</v>
      </c>
      <c r="G17" s="21">
        <f t="shared" si="0"/>
        <v>2.3762905591668479</v>
      </c>
      <c r="H17" s="171">
        <v>75166</v>
      </c>
      <c r="I17" s="21">
        <f t="shared" si="1"/>
        <v>9.719140154975496E-2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20700.362499999999</v>
      </c>
      <c r="F18" s="46">
        <v>58693.777777777781</v>
      </c>
      <c r="G18" s="21">
        <f t="shared" si="0"/>
        <v>1.8353985481064778</v>
      </c>
      <c r="H18" s="171">
        <v>55532.7</v>
      </c>
      <c r="I18" s="21">
        <f t="shared" si="1"/>
        <v>5.6922818047344788E-2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12111.079861111111</v>
      </c>
      <c r="F19" s="46">
        <v>54307.7</v>
      </c>
      <c r="G19" s="21">
        <f t="shared" si="0"/>
        <v>3.4841335886474476</v>
      </c>
      <c r="H19" s="171">
        <v>51066</v>
      </c>
      <c r="I19" s="21">
        <f t="shared" si="1"/>
        <v>6.3480593741432598E-2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27845.351785714287</v>
      </c>
      <c r="F20" s="46">
        <v>102708.13333333333</v>
      </c>
      <c r="G20" s="21">
        <f t="shared" si="0"/>
        <v>2.6885198694464498</v>
      </c>
      <c r="H20" s="171">
        <v>75811.75</v>
      </c>
      <c r="I20" s="21">
        <f t="shared" si="1"/>
        <v>0.35477855785327911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28523.466666666667</v>
      </c>
      <c r="F21" s="46">
        <v>64155.5</v>
      </c>
      <c r="G21" s="21">
        <f t="shared" si="0"/>
        <v>1.2492181875975805</v>
      </c>
      <c r="H21" s="171">
        <v>50487.171428571426</v>
      </c>
      <c r="I21" s="21">
        <f t="shared" si="1"/>
        <v>0.27072874523712109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20372.772222222222</v>
      </c>
      <c r="F22" s="46">
        <v>64591.5</v>
      </c>
      <c r="G22" s="21">
        <f t="shared" si="0"/>
        <v>2.1704816259391961</v>
      </c>
      <c r="H22" s="171">
        <v>66499.899999999994</v>
      </c>
      <c r="I22" s="21">
        <f t="shared" si="1"/>
        <v>-2.8697787515469864E-2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4927.6694444444447</v>
      </c>
      <c r="F23" s="46">
        <v>21052.666666666664</v>
      </c>
      <c r="G23" s="21">
        <f t="shared" si="0"/>
        <v>3.2723374414657362</v>
      </c>
      <c r="H23" s="171">
        <v>21083.188888888886</v>
      </c>
      <c r="I23" s="21">
        <f t="shared" si="1"/>
        <v>-1.4477042530462508E-3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5285.8249999999998</v>
      </c>
      <c r="F24" s="46">
        <v>23111</v>
      </c>
      <c r="G24" s="21">
        <f t="shared" si="0"/>
        <v>3.3722597702345425</v>
      </c>
      <c r="H24" s="171">
        <v>23083.222222222223</v>
      </c>
      <c r="I24" s="21">
        <f t="shared" si="1"/>
        <v>1.2033752268362128E-3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5314.5187500000002</v>
      </c>
      <c r="F25" s="46">
        <v>23833.222222222223</v>
      </c>
      <c r="G25" s="21">
        <f t="shared" si="0"/>
        <v>3.4845494659741716</v>
      </c>
      <c r="H25" s="171">
        <v>23333.222222222223</v>
      </c>
      <c r="I25" s="21">
        <f t="shared" si="1"/>
        <v>2.1428673469873667E-2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5389.8826388888892</v>
      </c>
      <c r="F26" s="46">
        <v>23891.5</v>
      </c>
      <c r="G26" s="21">
        <f t="shared" si="0"/>
        <v>3.4326568128995798</v>
      </c>
      <c r="H26" s="171">
        <v>26722.077777777777</v>
      </c>
      <c r="I26" s="21">
        <f t="shared" si="1"/>
        <v>-0.10592656010198805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16207.93125</v>
      </c>
      <c r="F27" s="46">
        <v>55474.9</v>
      </c>
      <c r="G27" s="21">
        <f t="shared" si="0"/>
        <v>2.422700845920728</v>
      </c>
      <c r="H27" s="171">
        <v>52291.5</v>
      </c>
      <c r="I27" s="21">
        <f t="shared" si="1"/>
        <v>6.087796295765089E-2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5282.75</v>
      </c>
      <c r="F28" s="46">
        <v>23302.6</v>
      </c>
      <c r="G28" s="21">
        <f t="shared" si="0"/>
        <v>3.4110737778619087</v>
      </c>
      <c r="H28" s="171">
        <v>23777.633333333331</v>
      </c>
      <c r="I28" s="21">
        <f t="shared" si="1"/>
        <v>-1.9978158745824138E-2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18573.491666666669</v>
      </c>
      <c r="F29" s="46">
        <v>56174.400000000001</v>
      </c>
      <c r="G29" s="21">
        <f t="shared" si="0"/>
        <v>2.0244394004178892</v>
      </c>
      <c r="H29" s="171">
        <v>56174.9</v>
      </c>
      <c r="I29" s="21">
        <f t="shared" si="1"/>
        <v>-8.9007724090296552E-6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21789.575000000001</v>
      </c>
      <c r="F30" s="46">
        <v>84137.5</v>
      </c>
      <c r="G30" s="21">
        <f t="shared" si="0"/>
        <v>2.8613648958274771</v>
      </c>
      <c r="H30" s="171">
        <v>83491.666666666657</v>
      </c>
      <c r="I30" s="21">
        <f t="shared" si="1"/>
        <v>7.7353029244436747E-3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21435.713888888888</v>
      </c>
      <c r="F31" s="49">
        <v>51898.9</v>
      </c>
      <c r="G31" s="23">
        <f t="shared" si="0"/>
        <v>1.4211416642811965</v>
      </c>
      <c r="H31" s="174">
        <v>51466.5</v>
      </c>
      <c r="I31" s="23">
        <f t="shared" si="1"/>
        <v>8.4015816113394426E-3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23879.038888888888</v>
      </c>
      <c r="F33" s="54">
        <v>109558.2</v>
      </c>
      <c r="G33" s="21">
        <f>(F33-E33)/E33</f>
        <v>3.5880489792651717</v>
      </c>
      <c r="H33" s="177">
        <v>109666.5</v>
      </c>
      <c r="I33" s="21">
        <f>(F33-H33)/H33</f>
        <v>-9.8753949474090011E-4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22159.762500000001</v>
      </c>
      <c r="F34" s="46">
        <v>113474.9</v>
      </c>
      <c r="G34" s="21">
        <f>(F34-E34)/E34</f>
        <v>4.120763365582099</v>
      </c>
      <c r="H34" s="171">
        <v>112116.5</v>
      </c>
      <c r="I34" s="21">
        <f>(F34-H34)/H34</f>
        <v>1.2115968657601639E-2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30658.478571428572</v>
      </c>
      <c r="F35" s="46">
        <v>65227.85</v>
      </c>
      <c r="G35" s="21">
        <f>(F35-E35)/E35</f>
        <v>1.1275631746706281</v>
      </c>
      <c r="H35" s="171">
        <v>79395.8</v>
      </c>
      <c r="I35" s="21">
        <f>(F35-H35)/H35</f>
        <v>-0.17844709669781025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20156.441666666666</v>
      </c>
      <c r="F36" s="46">
        <v>64106.428571428572</v>
      </c>
      <c r="G36" s="21">
        <f>(F36-E36)/E36</f>
        <v>2.1804437326576034</v>
      </c>
      <c r="H36" s="171">
        <v>65416.666666666664</v>
      </c>
      <c r="I36" s="21">
        <f>(F36-H36)/H36</f>
        <v>-2.0029117379435798E-2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25747.641666666666</v>
      </c>
      <c r="F37" s="49">
        <v>50332.2</v>
      </c>
      <c r="G37" s="23">
        <f>(F37-E37)/E37</f>
        <v>0.95482757805973806</v>
      </c>
      <c r="H37" s="174">
        <v>51291</v>
      </c>
      <c r="I37" s="23">
        <f>(F37-H37)/H37</f>
        <v>-1.8693338012516873E-2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527106</v>
      </c>
      <c r="F39" s="46">
        <v>1494436.8333333335</v>
      </c>
      <c r="G39" s="21">
        <f t="shared" ref="G39:G44" si="2">(F39-E39)/E39</f>
        <v>1.8351732542094636</v>
      </c>
      <c r="H39" s="171">
        <v>1469069.85</v>
      </c>
      <c r="I39" s="21">
        <f t="shared" ref="I39:I44" si="3">(F39-H39)/H39</f>
        <v>1.726737726823091E-2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347702.97619047621</v>
      </c>
      <c r="F40" s="46">
        <v>961762.7261197723</v>
      </c>
      <c r="G40" s="21">
        <f t="shared" si="2"/>
        <v>1.7660468617700475</v>
      </c>
      <c r="H40" s="171">
        <v>902862.31256260048</v>
      </c>
      <c r="I40" s="21">
        <f t="shared" si="3"/>
        <v>6.5237426280419619E-2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238999.00833333333</v>
      </c>
      <c r="F41" s="57">
        <v>592735.5838901262</v>
      </c>
      <c r="G41" s="21">
        <f t="shared" si="2"/>
        <v>1.4800754949720729</v>
      </c>
      <c r="H41" s="179">
        <v>549372.76824916573</v>
      </c>
      <c r="I41" s="21">
        <f t="shared" si="3"/>
        <v>7.8931498150438803E-2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109192.25</v>
      </c>
      <c r="F42" s="47">
        <v>304422.64810690423</v>
      </c>
      <c r="G42" s="21">
        <f t="shared" si="2"/>
        <v>1.7879510506185579</v>
      </c>
      <c r="H42" s="172">
        <v>264145.99119021132</v>
      </c>
      <c r="I42" s="21">
        <f t="shared" si="3"/>
        <v>0.15247877408705296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116499.33333333333</v>
      </c>
      <c r="F43" s="47">
        <v>253722.14550853751</v>
      </c>
      <c r="G43" s="21">
        <f t="shared" si="2"/>
        <v>1.1778849564964964</v>
      </c>
      <c r="H43" s="172">
        <v>189601.91648794955</v>
      </c>
      <c r="I43" s="21">
        <f t="shared" si="3"/>
        <v>0.33818344354479779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253349.0625</v>
      </c>
      <c r="F44" s="50">
        <v>754397.76169265027</v>
      </c>
      <c r="G44" s="31">
        <f t="shared" si="2"/>
        <v>1.9777010194882811</v>
      </c>
      <c r="H44" s="175">
        <v>673292.00964627357</v>
      </c>
      <c r="I44" s="31">
        <f t="shared" si="3"/>
        <v>0.12046148013695739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171839.22222222222</v>
      </c>
      <c r="F46" s="43">
        <v>409496.84075723833</v>
      </c>
      <c r="G46" s="21">
        <f t="shared" ref="G46:G51" si="4">(F46-E46)/E46</f>
        <v>1.3830231274422182</v>
      </c>
      <c r="H46" s="169">
        <v>400519.53288938326</v>
      </c>
      <c r="I46" s="21">
        <f t="shared" ref="I46:I51" si="5">(F46-H46)/H46</f>
        <v>2.2414157439693327E-2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132942.76666666666</v>
      </c>
      <c r="F47" s="47">
        <v>311799.3056792873</v>
      </c>
      <c r="G47" s="21">
        <f t="shared" si="4"/>
        <v>1.345364952882887</v>
      </c>
      <c r="H47" s="172">
        <v>307332.06778020022</v>
      </c>
      <c r="I47" s="21">
        <f t="shared" si="5"/>
        <v>1.4535541088676718E-2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405003.5</v>
      </c>
      <c r="F48" s="47">
        <v>980001.14524339803</v>
      </c>
      <c r="G48" s="21">
        <f t="shared" si="4"/>
        <v>1.4197350028910813</v>
      </c>
      <c r="H48" s="172">
        <v>964274.88605116785</v>
      </c>
      <c r="I48" s="21">
        <f t="shared" si="5"/>
        <v>1.6308896373555131E-2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481317.4181309524</v>
      </c>
      <c r="F49" s="47">
        <v>1316504.01</v>
      </c>
      <c r="G49" s="21">
        <f t="shared" si="4"/>
        <v>1.7352095735746214</v>
      </c>
      <c r="H49" s="172">
        <v>1293352.0725</v>
      </c>
      <c r="I49" s="21">
        <f t="shared" si="5"/>
        <v>1.7900723238683334E-2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39945.833333333336</v>
      </c>
      <c r="F50" s="47">
        <v>140761.98079064587</v>
      </c>
      <c r="G50" s="21">
        <f t="shared" si="4"/>
        <v>2.5238213611927618</v>
      </c>
      <c r="H50" s="172">
        <v>137808.73208453838</v>
      </c>
      <c r="I50" s="21">
        <f t="shared" si="5"/>
        <v>2.143005498589038E-2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707562.5</v>
      </c>
      <c r="F51" s="50">
        <v>1787621</v>
      </c>
      <c r="G51" s="31">
        <f t="shared" si="4"/>
        <v>1.5264496069251834</v>
      </c>
      <c r="H51" s="175">
        <v>1786624</v>
      </c>
      <c r="I51" s="31">
        <f t="shared" si="5"/>
        <v>5.5803571428571425E-4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75802.5</v>
      </c>
      <c r="F53" s="66">
        <v>140454.6616555308</v>
      </c>
      <c r="G53" s="22">
        <f t="shared" ref="G53:G61" si="6">(F53-E53)/E53</f>
        <v>0.85290276251483521</v>
      </c>
      <c r="H53" s="132">
        <v>137487.05537708566</v>
      </c>
      <c r="I53" s="22">
        <f t="shared" ref="I53:I61" si="7">(F53-H53)/H53</f>
        <v>2.1584623150927795E-2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70286.666666666657</v>
      </c>
      <c r="F54" s="70">
        <v>193859.14003340757</v>
      </c>
      <c r="G54" s="21">
        <f t="shared" si="6"/>
        <v>1.7581211234953182</v>
      </c>
      <c r="H54" s="183">
        <v>217978.82684464217</v>
      </c>
      <c r="I54" s="21">
        <f t="shared" si="7"/>
        <v>-0.1106515121692309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62237.625</v>
      </c>
      <c r="F55" s="70">
        <v>126263.73886414252</v>
      </c>
      <c r="G55" s="21">
        <f t="shared" si="6"/>
        <v>1.0287364574747593</v>
      </c>
      <c r="H55" s="183">
        <v>124711.12110938079</v>
      </c>
      <c r="I55" s="21">
        <f t="shared" si="7"/>
        <v>1.2449713713983589E-2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92450.9375</v>
      </c>
      <c r="F56" s="70">
        <v>188811.28596881957</v>
      </c>
      <c r="G56" s="21">
        <f t="shared" si="6"/>
        <v>1.0422863312642943</v>
      </c>
      <c r="H56" s="183">
        <v>185297.13887252501</v>
      </c>
      <c r="I56" s="21">
        <f t="shared" si="7"/>
        <v>1.8964929073794899E-2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44983.75</v>
      </c>
      <c r="F57" s="98">
        <v>95931.489977728284</v>
      </c>
      <c r="G57" s="21">
        <f t="shared" si="6"/>
        <v>1.1325809870837422</v>
      </c>
      <c r="H57" s="188">
        <v>94221.949098998884</v>
      </c>
      <c r="I57" s="21">
        <f t="shared" si="7"/>
        <v>1.8143764749901189E-2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33745</v>
      </c>
      <c r="F58" s="50">
        <v>102972.85141584474</v>
      </c>
      <c r="G58" s="29">
        <f t="shared" si="6"/>
        <v>2.0514995233618234</v>
      </c>
      <c r="H58" s="175">
        <v>102151.54288765295</v>
      </c>
      <c r="I58" s="29">
        <f t="shared" si="7"/>
        <v>8.0400991015384844E-3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96368.28571428571</v>
      </c>
      <c r="F59" s="68">
        <v>203371.01250000001</v>
      </c>
      <c r="G59" s="21">
        <f t="shared" si="6"/>
        <v>1.1103520830800888</v>
      </c>
      <c r="H59" s="182">
        <v>215357.82607242616</v>
      </c>
      <c r="I59" s="21">
        <f t="shared" si="7"/>
        <v>-5.5659985945413992E-2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95738.833333333328</v>
      </c>
      <c r="F60" s="70">
        <v>194739.72222222222</v>
      </c>
      <c r="G60" s="21">
        <f t="shared" si="6"/>
        <v>1.0340724389673528</v>
      </c>
      <c r="H60" s="183">
        <v>193583.64746607342</v>
      </c>
      <c r="I60" s="21">
        <f t="shared" si="7"/>
        <v>5.9719649427072783E-3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607025</v>
      </c>
      <c r="F61" s="73">
        <v>1128394.6666666667</v>
      </c>
      <c r="G61" s="29">
        <f t="shared" si="6"/>
        <v>0.85889323613799551</v>
      </c>
      <c r="H61" s="184">
        <v>1127765.3333333333</v>
      </c>
      <c r="I61" s="29">
        <f t="shared" si="7"/>
        <v>5.5803571428585195E-4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181016.3125</v>
      </c>
      <c r="F63" s="54">
        <v>390271.89631279389</v>
      </c>
      <c r="G63" s="21">
        <f t="shared" ref="G63:G68" si="8">(F63-E63)/E63</f>
        <v>1.1560040137973415</v>
      </c>
      <c r="H63" s="177">
        <v>396256</v>
      </c>
      <c r="I63" s="21">
        <f t="shared" ref="I63:I74" si="9">(F63-H63)/H63</f>
        <v>-1.5101610290332787E-2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898446.125</v>
      </c>
      <c r="F64" s="46">
        <v>2829055.1666666665</v>
      </c>
      <c r="G64" s="21">
        <f t="shared" si="8"/>
        <v>2.1488311741192789</v>
      </c>
      <c r="H64" s="171">
        <v>2763114.6666666665</v>
      </c>
      <c r="I64" s="21">
        <f t="shared" si="9"/>
        <v>2.3864554300074892E-2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457346.32142857142</v>
      </c>
      <c r="F65" s="46">
        <v>1078489.5</v>
      </c>
      <c r="G65" s="21">
        <f t="shared" si="8"/>
        <v>1.3581462219510583</v>
      </c>
      <c r="H65" s="171">
        <v>997928.68990433821</v>
      </c>
      <c r="I65" s="21">
        <f t="shared" si="9"/>
        <v>8.0728022864423682E-2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237572.75</v>
      </c>
      <c r="F66" s="46">
        <v>600953.83333333337</v>
      </c>
      <c r="G66" s="21">
        <f t="shared" si="8"/>
        <v>1.5295570865485766</v>
      </c>
      <c r="H66" s="171">
        <v>594788.18835743412</v>
      </c>
      <c r="I66" s="21">
        <f t="shared" si="9"/>
        <v>1.036611872358509E-2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108782.27777777778</v>
      </c>
      <c r="F67" s="46">
        <v>300551.625</v>
      </c>
      <c r="G67" s="21">
        <f t="shared" si="8"/>
        <v>1.7628730629631766</v>
      </c>
      <c r="H67" s="171">
        <v>296688</v>
      </c>
      <c r="I67" s="21">
        <f t="shared" si="9"/>
        <v>1.3022518605403656E-2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105500.63333333333</v>
      </c>
      <c r="F68" s="58">
        <v>224896.28094177536</v>
      </c>
      <c r="G68" s="31">
        <f t="shared" si="8"/>
        <v>1.131705505797362</v>
      </c>
      <c r="H68" s="180">
        <v>218073.31182202447</v>
      </c>
      <c r="I68" s="31">
        <f t="shared" si="9"/>
        <v>3.128750172473789E-2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100682.25</v>
      </c>
      <c r="F70" s="43">
        <v>294746.83741648105</v>
      </c>
      <c r="G70" s="21">
        <f>(F70-E70)/E70</f>
        <v>1.9274955358713284</v>
      </c>
      <c r="H70" s="169">
        <v>288809.31973204791</v>
      </c>
      <c r="I70" s="21">
        <f t="shared" si="9"/>
        <v>2.0558608323103512E-2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74887</v>
      </c>
      <c r="F71" s="47">
        <v>197874.35046134266</v>
      </c>
      <c r="G71" s="21">
        <f>(F71-E71)/E71</f>
        <v>1.6423057468097622</v>
      </c>
      <c r="H71" s="172">
        <v>193113.64342602892</v>
      </c>
      <c r="I71" s="21">
        <f t="shared" si="9"/>
        <v>2.4652359879157374E-2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36740.899999999994</v>
      </c>
      <c r="F72" s="47">
        <v>80120.943763919815</v>
      </c>
      <c r="G72" s="21">
        <f>(F72-E72)/E72</f>
        <v>1.1807017183552888</v>
      </c>
      <c r="H72" s="172">
        <v>78009.186402669642</v>
      </c>
      <c r="I72" s="21">
        <f t="shared" si="9"/>
        <v>2.7070624097393536E-2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49932.5</v>
      </c>
      <c r="F73" s="47">
        <v>125340.68329621381</v>
      </c>
      <c r="G73" s="21">
        <f>(F73-E73)/E73</f>
        <v>1.5102024392172195</v>
      </c>
      <c r="H73" s="172">
        <v>120738.84746607342</v>
      </c>
      <c r="I73" s="21">
        <f t="shared" si="9"/>
        <v>3.8113961883174924E-2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46207.71875</v>
      </c>
      <c r="F74" s="50">
        <v>110167.67037861916</v>
      </c>
      <c r="G74" s="21">
        <f>(F74-E74)/E74</f>
        <v>1.3841832784402317</v>
      </c>
      <c r="H74" s="175">
        <v>110494.51867408231</v>
      </c>
      <c r="I74" s="21">
        <f t="shared" si="9"/>
        <v>-2.9580498597150144E-3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28918</v>
      </c>
      <c r="F76" s="43">
        <v>71591.928571428565</v>
      </c>
      <c r="G76" s="22">
        <f t="shared" ref="G76:G82" si="10">(F76-E76)/E76</f>
        <v>1.4756874116961258</v>
      </c>
      <c r="H76" s="169">
        <v>71552</v>
      </c>
      <c r="I76" s="22">
        <f t="shared" ref="I76:I82" si="11">(F76-H76)/H76</f>
        <v>5.5803571428562708E-4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41356.78125</v>
      </c>
      <c r="F77" s="32">
        <v>109148.875</v>
      </c>
      <c r="G77" s="21">
        <f t="shared" si="10"/>
        <v>1.6392014006167368</v>
      </c>
      <c r="H77" s="163">
        <v>106512</v>
      </c>
      <c r="I77" s="21">
        <f t="shared" si="11"/>
        <v>2.4756600195283161E-2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19184.357142857145</v>
      </c>
      <c r="F78" s="47">
        <v>45721.5</v>
      </c>
      <c r="G78" s="21">
        <f t="shared" si="10"/>
        <v>1.3832698515531625</v>
      </c>
      <c r="H78" s="172">
        <v>45696</v>
      </c>
      <c r="I78" s="21">
        <f t="shared" si="11"/>
        <v>5.5803571428571425E-4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37113.46428571429</v>
      </c>
      <c r="F79" s="47">
        <v>92040.666666666672</v>
      </c>
      <c r="G79" s="21">
        <f t="shared" si="10"/>
        <v>1.4799804717258624</v>
      </c>
      <c r="H79" s="172">
        <v>93076.326956865654</v>
      </c>
      <c r="I79" s="21">
        <f t="shared" si="11"/>
        <v>-1.1127000001610921E-2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44743.78125</v>
      </c>
      <c r="F80" s="61">
        <v>132884.7718386538</v>
      </c>
      <c r="G80" s="21">
        <f t="shared" si="10"/>
        <v>1.9699048253471829</v>
      </c>
      <c r="H80" s="181">
        <v>131699.52244419727</v>
      </c>
      <c r="I80" s="21">
        <f t="shared" si="11"/>
        <v>8.9996483848963135E-3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156666</v>
      </c>
      <c r="F81" s="61">
        <v>578242.5</v>
      </c>
      <c r="G81" s="21">
        <f t="shared" si="10"/>
        <v>2.6909252805331088</v>
      </c>
      <c r="H81" s="181">
        <v>577920</v>
      </c>
      <c r="I81" s="21">
        <f t="shared" si="11"/>
        <v>5.5803571428571425E-4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64847.175000000003</v>
      </c>
      <c r="F82" s="50">
        <v>164686.85033407572</v>
      </c>
      <c r="G82" s="23">
        <f t="shared" si="10"/>
        <v>1.5396148765782891</v>
      </c>
      <c r="H82" s="175">
        <v>161573.57285517242</v>
      </c>
      <c r="I82" s="23">
        <f t="shared" si="11"/>
        <v>1.9268481991754349E-2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13" zoomScaleNormal="100" workbookViewId="0">
      <selection activeCell="I71" sqref="I7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214</v>
      </c>
      <c r="B10" s="2"/>
      <c r="C10" s="2"/>
    </row>
    <row r="11" spans="1:9" ht="18">
      <c r="A11" s="2"/>
      <c r="B11" s="2"/>
      <c r="C11" s="2"/>
      <c r="D11" s="238" t="s">
        <v>208</v>
      </c>
      <c r="E11" s="238"/>
      <c r="F11" s="197" t="s">
        <v>230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219</v>
      </c>
      <c r="G13" s="215" t="s">
        <v>197</v>
      </c>
      <c r="H13" s="232" t="s">
        <v>213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14</v>
      </c>
      <c r="C16" s="150" t="s">
        <v>94</v>
      </c>
      <c r="D16" s="147" t="s">
        <v>81</v>
      </c>
      <c r="E16" s="168">
        <v>5389.8826388888892</v>
      </c>
      <c r="F16" s="168">
        <v>23891.5</v>
      </c>
      <c r="G16" s="156">
        <v>3.4326568128995798</v>
      </c>
      <c r="H16" s="168">
        <v>26722.077777777777</v>
      </c>
      <c r="I16" s="156">
        <v>-0.10592656010198805</v>
      </c>
    </row>
    <row r="17" spans="1:9" ht="16.5">
      <c r="A17" s="129"/>
      <c r="B17" s="164" t="s">
        <v>10</v>
      </c>
      <c r="C17" s="151" t="s">
        <v>90</v>
      </c>
      <c r="D17" s="147" t="s">
        <v>161</v>
      </c>
      <c r="E17" s="171">
        <v>20372.772222222222</v>
      </c>
      <c r="F17" s="171">
        <v>64591.5</v>
      </c>
      <c r="G17" s="156">
        <v>2.1704816259391961</v>
      </c>
      <c r="H17" s="171">
        <v>66499.899999999994</v>
      </c>
      <c r="I17" s="156">
        <v>-2.8697787515469864E-2</v>
      </c>
    </row>
    <row r="18" spans="1:9" ht="16.5">
      <c r="A18" s="129"/>
      <c r="B18" s="164" t="s">
        <v>16</v>
      </c>
      <c r="C18" s="151" t="s">
        <v>96</v>
      </c>
      <c r="D18" s="147" t="s">
        <v>81</v>
      </c>
      <c r="E18" s="171">
        <v>5282.75</v>
      </c>
      <c r="F18" s="171">
        <v>23302.6</v>
      </c>
      <c r="G18" s="156">
        <v>3.4110737778619087</v>
      </c>
      <c r="H18" s="171">
        <v>23777.633333333331</v>
      </c>
      <c r="I18" s="156">
        <v>-1.9978158745824138E-2</v>
      </c>
    </row>
    <row r="19" spans="1:9" ht="16.5">
      <c r="A19" s="129"/>
      <c r="B19" s="164" t="s">
        <v>11</v>
      </c>
      <c r="C19" s="151" t="s">
        <v>91</v>
      </c>
      <c r="D19" s="147" t="s">
        <v>81</v>
      </c>
      <c r="E19" s="171">
        <v>4927.6694444444447</v>
      </c>
      <c r="F19" s="171">
        <v>21052.666666666664</v>
      </c>
      <c r="G19" s="156">
        <v>3.2723374414657362</v>
      </c>
      <c r="H19" s="171">
        <v>21083.188888888886</v>
      </c>
      <c r="I19" s="156">
        <v>-1.4477042530462508E-3</v>
      </c>
    </row>
    <row r="20" spans="1:9" ht="16.5">
      <c r="A20" s="129"/>
      <c r="B20" s="164" t="s">
        <v>17</v>
      </c>
      <c r="C20" s="151" t="s">
        <v>97</v>
      </c>
      <c r="D20" s="147" t="s">
        <v>161</v>
      </c>
      <c r="E20" s="171">
        <v>18573.491666666669</v>
      </c>
      <c r="F20" s="171">
        <v>56174.400000000001</v>
      </c>
      <c r="G20" s="156">
        <v>2.0244394004178892</v>
      </c>
      <c r="H20" s="171">
        <v>56174.9</v>
      </c>
      <c r="I20" s="156">
        <v>-8.9007724090296552E-6</v>
      </c>
    </row>
    <row r="21" spans="1:9" ht="16.5">
      <c r="A21" s="129"/>
      <c r="B21" s="164" t="s">
        <v>12</v>
      </c>
      <c r="C21" s="151" t="s">
        <v>92</v>
      </c>
      <c r="D21" s="147" t="s">
        <v>81</v>
      </c>
      <c r="E21" s="171">
        <v>5285.8249999999998</v>
      </c>
      <c r="F21" s="171">
        <v>23111</v>
      </c>
      <c r="G21" s="156">
        <v>3.3722597702345425</v>
      </c>
      <c r="H21" s="171">
        <v>23083.222222222223</v>
      </c>
      <c r="I21" s="156">
        <v>1.2033752268362128E-3</v>
      </c>
    </row>
    <row r="22" spans="1:9" ht="16.5">
      <c r="A22" s="129"/>
      <c r="B22" s="164" t="s">
        <v>4</v>
      </c>
      <c r="C22" s="151" t="s">
        <v>84</v>
      </c>
      <c r="D22" s="147" t="s">
        <v>161</v>
      </c>
      <c r="E22" s="171">
        <v>29701.661111111112</v>
      </c>
      <c r="F22" s="171">
        <v>61174.400000000001</v>
      </c>
      <c r="G22" s="156">
        <v>1.0596289133847545</v>
      </c>
      <c r="H22" s="171">
        <v>60749.4</v>
      </c>
      <c r="I22" s="156">
        <v>6.9959538695032377E-3</v>
      </c>
    </row>
    <row r="23" spans="1:9" ht="16.5">
      <c r="A23" s="129"/>
      <c r="B23" s="164" t="s">
        <v>18</v>
      </c>
      <c r="C23" s="151" t="s">
        <v>98</v>
      </c>
      <c r="D23" s="149" t="s">
        <v>83</v>
      </c>
      <c r="E23" s="171">
        <v>21789.575000000001</v>
      </c>
      <c r="F23" s="171">
        <v>84137.5</v>
      </c>
      <c r="G23" s="156">
        <v>2.8613648958274771</v>
      </c>
      <c r="H23" s="171">
        <v>83491.666666666657</v>
      </c>
      <c r="I23" s="156">
        <v>7.7353029244436747E-3</v>
      </c>
    </row>
    <row r="24" spans="1:9" ht="16.5">
      <c r="A24" s="129"/>
      <c r="B24" s="164" t="s">
        <v>19</v>
      </c>
      <c r="C24" s="151" t="s">
        <v>99</v>
      </c>
      <c r="D24" s="149" t="s">
        <v>161</v>
      </c>
      <c r="E24" s="171">
        <v>21435.713888888888</v>
      </c>
      <c r="F24" s="171">
        <v>51898.9</v>
      </c>
      <c r="G24" s="156">
        <v>1.4211416642811965</v>
      </c>
      <c r="H24" s="171">
        <v>51466.5</v>
      </c>
      <c r="I24" s="156">
        <v>8.4015816113394426E-3</v>
      </c>
    </row>
    <row r="25" spans="1:9" ht="16.5">
      <c r="A25" s="129"/>
      <c r="B25" s="164" t="s">
        <v>13</v>
      </c>
      <c r="C25" s="151" t="s">
        <v>93</v>
      </c>
      <c r="D25" s="149" t="s">
        <v>81</v>
      </c>
      <c r="E25" s="171">
        <v>5314.5187500000002</v>
      </c>
      <c r="F25" s="171">
        <v>23833.222222222223</v>
      </c>
      <c r="G25" s="156">
        <v>3.4845494659741716</v>
      </c>
      <c r="H25" s="171">
        <v>23333.222222222223</v>
      </c>
      <c r="I25" s="156">
        <v>2.1428673469873667E-2</v>
      </c>
    </row>
    <row r="26" spans="1:9" ht="16.5">
      <c r="A26" s="129"/>
      <c r="B26" s="164" t="s">
        <v>6</v>
      </c>
      <c r="C26" s="151" t="s">
        <v>86</v>
      </c>
      <c r="D26" s="149" t="s">
        <v>161</v>
      </c>
      <c r="E26" s="171">
        <v>20700.362499999999</v>
      </c>
      <c r="F26" s="171">
        <v>58693.777777777781</v>
      </c>
      <c r="G26" s="156">
        <v>1.8353985481064778</v>
      </c>
      <c r="H26" s="171">
        <v>55532.7</v>
      </c>
      <c r="I26" s="156">
        <v>5.6922818047344788E-2</v>
      </c>
    </row>
    <row r="27" spans="1:9" ht="16.5">
      <c r="A27" s="129"/>
      <c r="B27" s="164" t="s">
        <v>15</v>
      </c>
      <c r="C27" s="151" t="s">
        <v>95</v>
      </c>
      <c r="D27" s="149" t="s">
        <v>82</v>
      </c>
      <c r="E27" s="171">
        <v>16207.93125</v>
      </c>
      <c r="F27" s="171">
        <v>55474.9</v>
      </c>
      <c r="G27" s="156">
        <v>2.422700845920728</v>
      </c>
      <c r="H27" s="171">
        <v>52291.5</v>
      </c>
      <c r="I27" s="156">
        <v>6.087796295765089E-2</v>
      </c>
    </row>
    <row r="28" spans="1:9" ht="16.5">
      <c r="A28" s="129"/>
      <c r="B28" s="164" t="s">
        <v>7</v>
      </c>
      <c r="C28" s="151" t="s">
        <v>87</v>
      </c>
      <c r="D28" s="149" t="s">
        <v>161</v>
      </c>
      <c r="E28" s="171">
        <v>12111.079861111111</v>
      </c>
      <c r="F28" s="171">
        <v>54307.7</v>
      </c>
      <c r="G28" s="156">
        <v>3.4841335886474476</v>
      </c>
      <c r="H28" s="171">
        <v>51066</v>
      </c>
      <c r="I28" s="156">
        <v>6.3480593741432598E-2</v>
      </c>
    </row>
    <row r="29" spans="1:9" ht="16.5">
      <c r="A29" s="129"/>
      <c r="B29" s="164" t="s">
        <v>5</v>
      </c>
      <c r="C29" s="151" t="s">
        <v>85</v>
      </c>
      <c r="D29" s="149" t="s">
        <v>161</v>
      </c>
      <c r="E29" s="171">
        <v>24426.65625</v>
      </c>
      <c r="F29" s="171">
        <v>82471.488888888882</v>
      </c>
      <c r="G29" s="156">
        <v>2.3762905591668479</v>
      </c>
      <c r="H29" s="171">
        <v>75166</v>
      </c>
      <c r="I29" s="156">
        <v>9.719140154975496E-2</v>
      </c>
    </row>
    <row r="30" spans="1:9" ht="16.5">
      <c r="A30" s="129"/>
      <c r="B30" s="164" t="s">
        <v>9</v>
      </c>
      <c r="C30" s="151" t="s">
        <v>88</v>
      </c>
      <c r="D30" s="149" t="s">
        <v>161</v>
      </c>
      <c r="E30" s="171">
        <v>28523.466666666667</v>
      </c>
      <c r="F30" s="171">
        <v>64155.5</v>
      </c>
      <c r="G30" s="156">
        <v>1.2492181875975805</v>
      </c>
      <c r="H30" s="171">
        <v>50487.171428571426</v>
      </c>
      <c r="I30" s="156">
        <v>0.27072874523712109</v>
      </c>
    </row>
    <row r="31" spans="1:9" ht="17.25" thickBot="1">
      <c r="A31" s="38"/>
      <c r="B31" s="165" t="s">
        <v>8</v>
      </c>
      <c r="C31" s="152" t="s">
        <v>89</v>
      </c>
      <c r="D31" s="148" t="s">
        <v>161</v>
      </c>
      <c r="E31" s="174">
        <v>27845.351785714287</v>
      </c>
      <c r="F31" s="174">
        <v>102708.13333333333</v>
      </c>
      <c r="G31" s="158">
        <v>2.6885198694464498</v>
      </c>
      <c r="H31" s="174">
        <v>75811.75</v>
      </c>
      <c r="I31" s="158">
        <v>0.35477855785327911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267888.70803571428</v>
      </c>
      <c r="F32" s="100">
        <f>SUM(F16:F31)</f>
        <v>850979.18888888881</v>
      </c>
      <c r="G32" s="101">
        <f t="shared" ref="G32" si="0">(F32-E32)/E32</f>
        <v>2.1766146289952557</v>
      </c>
      <c r="H32" s="100">
        <f>SUM(H16:H31)</f>
        <v>796736.83253968251</v>
      </c>
      <c r="I32" s="104">
        <f t="shared" ref="I32" si="1">(F32-H32)/H32</f>
        <v>6.8080643612650718E-2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28</v>
      </c>
      <c r="C34" s="153" t="s">
        <v>102</v>
      </c>
      <c r="D34" s="155" t="s">
        <v>161</v>
      </c>
      <c r="E34" s="177">
        <v>30658.478571428572</v>
      </c>
      <c r="F34" s="177">
        <v>65227.85</v>
      </c>
      <c r="G34" s="156">
        <f>(F34-E34)/E34</f>
        <v>1.1275631746706281</v>
      </c>
      <c r="H34" s="177">
        <v>79395.8</v>
      </c>
      <c r="I34" s="156">
        <f>(F34-H34)/H34</f>
        <v>-0.17844709669781025</v>
      </c>
    </row>
    <row r="35" spans="1:9" ht="16.5">
      <c r="A35" s="37"/>
      <c r="B35" s="164" t="s">
        <v>29</v>
      </c>
      <c r="C35" s="151" t="s">
        <v>103</v>
      </c>
      <c r="D35" s="147" t="s">
        <v>161</v>
      </c>
      <c r="E35" s="171">
        <v>20156.441666666666</v>
      </c>
      <c r="F35" s="171">
        <v>64106.428571428572</v>
      </c>
      <c r="G35" s="156">
        <f>(F35-E35)/E35</f>
        <v>2.1804437326576034</v>
      </c>
      <c r="H35" s="171">
        <v>65416.666666666664</v>
      </c>
      <c r="I35" s="156">
        <f>(F35-H35)/H35</f>
        <v>-2.0029117379435798E-2</v>
      </c>
    </row>
    <row r="36" spans="1:9" ht="16.5">
      <c r="A36" s="37"/>
      <c r="B36" s="166" t="s">
        <v>30</v>
      </c>
      <c r="C36" s="151" t="s">
        <v>104</v>
      </c>
      <c r="D36" s="147" t="s">
        <v>161</v>
      </c>
      <c r="E36" s="171">
        <v>25747.641666666666</v>
      </c>
      <c r="F36" s="171">
        <v>50332.2</v>
      </c>
      <c r="G36" s="156">
        <f>(F36-E36)/E36</f>
        <v>0.95482757805973806</v>
      </c>
      <c r="H36" s="171">
        <v>51291</v>
      </c>
      <c r="I36" s="156">
        <f>(F36-H36)/H36</f>
        <v>-1.8693338012516873E-2</v>
      </c>
    </row>
    <row r="37" spans="1:9" ht="16.5">
      <c r="A37" s="37"/>
      <c r="B37" s="164" t="s">
        <v>26</v>
      </c>
      <c r="C37" s="151" t="s">
        <v>100</v>
      </c>
      <c r="D37" s="147" t="s">
        <v>161</v>
      </c>
      <c r="E37" s="171">
        <v>23879.038888888888</v>
      </c>
      <c r="F37" s="171">
        <v>109558.2</v>
      </c>
      <c r="G37" s="156">
        <f>(F37-E37)/E37</f>
        <v>3.5880489792651717</v>
      </c>
      <c r="H37" s="171">
        <v>109666.5</v>
      </c>
      <c r="I37" s="156">
        <f>(F37-H37)/H37</f>
        <v>-9.8753949474090011E-4</v>
      </c>
    </row>
    <row r="38" spans="1:9" ht="17.25" thickBot="1">
      <c r="A38" s="38"/>
      <c r="B38" s="166" t="s">
        <v>27</v>
      </c>
      <c r="C38" s="151" t="s">
        <v>101</v>
      </c>
      <c r="D38" s="159" t="s">
        <v>161</v>
      </c>
      <c r="E38" s="174">
        <v>22159.762500000001</v>
      </c>
      <c r="F38" s="174">
        <v>113474.9</v>
      </c>
      <c r="G38" s="158">
        <f>(F38-E38)/E38</f>
        <v>4.120763365582099</v>
      </c>
      <c r="H38" s="174">
        <v>112116.5</v>
      </c>
      <c r="I38" s="158">
        <f>(F38-H38)/H38</f>
        <v>1.2115968657601639E-2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122601.36329365078</v>
      </c>
      <c r="F39" s="102">
        <f>SUM(F34:F38)</f>
        <v>402699.57857142854</v>
      </c>
      <c r="G39" s="103">
        <f t="shared" ref="G39" si="2">(F39-E39)/E39</f>
        <v>2.2846256171466517</v>
      </c>
      <c r="H39" s="102">
        <f>SUM(H34:H38)</f>
        <v>417886.46666666667</v>
      </c>
      <c r="I39" s="104">
        <f t="shared" ref="I39" si="3">(F39-H39)/H39</f>
        <v>-3.634213908954409E-2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31</v>
      </c>
      <c r="C41" s="151" t="s">
        <v>105</v>
      </c>
      <c r="D41" s="155" t="s">
        <v>161</v>
      </c>
      <c r="E41" s="171">
        <v>527106</v>
      </c>
      <c r="F41" s="171">
        <v>1494436.8333333335</v>
      </c>
      <c r="G41" s="156">
        <f>(F41-E41)/E41</f>
        <v>1.8351732542094636</v>
      </c>
      <c r="H41" s="171">
        <v>1469069.85</v>
      </c>
      <c r="I41" s="156">
        <f>(F41-H41)/H41</f>
        <v>1.726737726823091E-2</v>
      </c>
    </row>
    <row r="42" spans="1:9" ht="16.5">
      <c r="A42" s="37"/>
      <c r="B42" s="164" t="s">
        <v>32</v>
      </c>
      <c r="C42" s="151" t="s">
        <v>106</v>
      </c>
      <c r="D42" s="147" t="s">
        <v>161</v>
      </c>
      <c r="E42" s="171">
        <v>347702.97619047621</v>
      </c>
      <c r="F42" s="171">
        <v>961762.7261197723</v>
      </c>
      <c r="G42" s="156">
        <f>(F42-E42)/E42</f>
        <v>1.7660468617700475</v>
      </c>
      <c r="H42" s="171">
        <v>902862.31256260048</v>
      </c>
      <c r="I42" s="156">
        <f>(F42-H42)/H42</f>
        <v>6.5237426280419619E-2</v>
      </c>
    </row>
    <row r="43" spans="1:9" ht="16.5">
      <c r="A43" s="37"/>
      <c r="B43" s="166" t="s">
        <v>33</v>
      </c>
      <c r="C43" s="151" t="s">
        <v>107</v>
      </c>
      <c r="D43" s="147" t="s">
        <v>161</v>
      </c>
      <c r="E43" s="179">
        <v>238999.00833333333</v>
      </c>
      <c r="F43" s="179">
        <v>592735.5838901262</v>
      </c>
      <c r="G43" s="156">
        <f>(F43-E43)/E43</f>
        <v>1.4800754949720729</v>
      </c>
      <c r="H43" s="179">
        <v>549372.76824916573</v>
      </c>
      <c r="I43" s="156">
        <f>(F43-H43)/H43</f>
        <v>7.8931498150438803E-2</v>
      </c>
    </row>
    <row r="44" spans="1:9" ht="16.5">
      <c r="A44" s="37"/>
      <c r="B44" s="164" t="s">
        <v>36</v>
      </c>
      <c r="C44" s="151" t="s">
        <v>153</v>
      </c>
      <c r="D44" s="147" t="s">
        <v>161</v>
      </c>
      <c r="E44" s="172">
        <v>253349.0625</v>
      </c>
      <c r="F44" s="172">
        <v>754397.76169265027</v>
      </c>
      <c r="G44" s="156">
        <f>(F44-E44)/E44</f>
        <v>1.9777010194882811</v>
      </c>
      <c r="H44" s="172">
        <v>673292.00964627357</v>
      </c>
      <c r="I44" s="156">
        <f>(F44-H44)/H44</f>
        <v>0.12046148013695739</v>
      </c>
    </row>
    <row r="45" spans="1:9" ht="16.5">
      <c r="A45" s="37"/>
      <c r="B45" s="164" t="s">
        <v>34</v>
      </c>
      <c r="C45" s="151" t="s">
        <v>154</v>
      </c>
      <c r="D45" s="147" t="s">
        <v>161</v>
      </c>
      <c r="E45" s="172">
        <v>109192.25</v>
      </c>
      <c r="F45" s="172">
        <v>304422.64810690423</v>
      </c>
      <c r="G45" s="156">
        <f>(F45-E45)/E45</f>
        <v>1.7879510506185579</v>
      </c>
      <c r="H45" s="172">
        <v>264145.99119021132</v>
      </c>
      <c r="I45" s="156">
        <f>(F45-H45)/H45</f>
        <v>0.15247877408705296</v>
      </c>
    </row>
    <row r="46" spans="1:9" ht="16.5" customHeight="1" thickBot="1">
      <c r="A46" s="38"/>
      <c r="B46" s="164" t="s">
        <v>35</v>
      </c>
      <c r="C46" s="151" t="s">
        <v>152</v>
      </c>
      <c r="D46" s="147" t="s">
        <v>161</v>
      </c>
      <c r="E46" s="175">
        <v>116499.33333333333</v>
      </c>
      <c r="F46" s="175">
        <v>253722.14550853751</v>
      </c>
      <c r="G46" s="162">
        <f>(F46-E46)/E46</f>
        <v>1.1778849564964964</v>
      </c>
      <c r="H46" s="175">
        <v>189601.91648794955</v>
      </c>
      <c r="I46" s="162">
        <f>(F46-H46)/H46</f>
        <v>0.33818344354479779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1592848.6303571428</v>
      </c>
      <c r="F47" s="83">
        <f>SUM(F41:F46)</f>
        <v>4361477.6986513231</v>
      </c>
      <c r="G47" s="103">
        <f t="shared" ref="G47" si="4">(F47-E47)/E47</f>
        <v>1.7381620673355562</v>
      </c>
      <c r="H47" s="102">
        <f>SUM(H41:H46)</f>
        <v>4048344.8481362006</v>
      </c>
      <c r="I47" s="104">
        <f t="shared" ref="I47" si="5">(F47-H47)/H47</f>
        <v>7.7348363902172104E-2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50</v>
      </c>
      <c r="C49" s="151" t="s">
        <v>159</v>
      </c>
      <c r="D49" s="155" t="s">
        <v>112</v>
      </c>
      <c r="E49" s="169">
        <v>707562.5</v>
      </c>
      <c r="F49" s="169">
        <v>1787621</v>
      </c>
      <c r="G49" s="156">
        <f>(F49-E49)/E49</f>
        <v>1.5264496069251834</v>
      </c>
      <c r="H49" s="169">
        <v>1786624</v>
      </c>
      <c r="I49" s="156">
        <f>(F49-H49)/H49</f>
        <v>5.5803571428571425E-4</v>
      </c>
    </row>
    <row r="50" spans="1:9" ht="16.5">
      <c r="A50" s="37"/>
      <c r="B50" s="164" t="s">
        <v>46</v>
      </c>
      <c r="C50" s="151" t="s">
        <v>111</v>
      </c>
      <c r="D50" s="149" t="s">
        <v>110</v>
      </c>
      <c r="E50" s="172">
        <v>132942.76666666666</v>
      </c>
      <c r="F50" s="172">
        <v>311799.3056792873</v>
      </c>
      <c r="G50" s="156">
        <f>(F50-E50)/E50</f>
        <v>1.345364952882887</v>
      </c>
      <c r="H50" s="172">
        <v>307332.06778020022</v>
      </c>
      <c r="I50" s="156">
        <f>(F50-H50)/H50</f>
        <v>1.4535541088676718E-2</v>
      </c>
    </row>
    <row r="51" spans="1:9" ht="16.5">
      <c r="A51" s="37"/>
      <c r="B51" s="164" t="s">
        <v>47</v>
      </c>
      <c r="C51" s="151" t="s">
        <v>113</v>
      </c>
      <c r="D51" s="147" t="s">
        <v>114</v>
      </c>
      <c r="E51" s="172">
        <v>405003.5</v>
      </c>
      <c r="F51" s="172">
        <v>980001.14524339803</v>
      </c>
      <c r="G51" s="156">
        <f>(F51-E51)/E51</f>
        <v>1.4197350028910813</v>
      </c>
      <c r="H51" s="172">
        <v>964274.88605116785</v>
      </c>
      <c r="I51" s="156">
        <f>(F51-H51)/H51</f>
        <v>1.6308896373555131E-2</v>
      </c>
    </row>
    <row r="52" spans="1:9" ht="16.5">
      <c r="A52" s="37"/>
      <c r="B52" s="164" t="s">
        <v>48</v>
      </c>
      <c r="C52" s="151" t="s">
        <v>157</v>
      </c>
      <c r="D52" s="147" t="s">
        <v>114</v>
      </c>
      <c r="E52" s="172">
        <v>481317.4181309524</v>
      </c>
      <c r="F52" s="172">
        <v>1316504.01</v>
      </c>
      <c r="G52" s="156">
        <f>(F52-E52)/E52</f>
        <v>1.7352095735746214</v>
      </c>
      <c r="H52" s="172">
        <v>1293352.0725</v>
      </c>
      <c r="I52" s="156">
        <f>(F52-H52)/H52</f>
        <v>1.7900723238683334E-2</v>
      </c>
    </row>
    <row r="53" spans="1:9" ht="16.5">
      <c r="A53" s="37"/>
      <c r="B53" s="164" t="s">
        <v>49</v>
      </c>
      <c r="C53" s="151" t="s">
        <v>158</v>
      </c>
      <c r="D53" s="149" t="s">
        <v>199</v>
      </c>
      <c r="E53" s="172">
        <v>39945.833333333336</v>
      </c>
      <c r="F53" s="172">
        <v>140761.98079064587</v>
      </c>
      <c r="G53" s="156">
        <f>(F53-E53)/E53</f>
        <v>2.5238213611927618</v>
      </c>
      <c r="H53" s="172">
        <v>137808.73208453838</v>
      </c>
      <c r="I53" s="156">
        <f>(F53-H53)/H53</f>
        <v>2.143005498589038E-2</v>
      </c>
    </row>
    <row r="54" spans="1:9" ht="16.5" customHeight="1" thickBot="1">
      <c r="A54" s="38"/>
      <c r="B54" s="164" t="s">
        <v>45</v>
      </c>
      <c r="C54" s="151" t="s">
        <v>109</v>
      </c>
      <c r="D54" s="148" t="s">
        <v>108</v>
      </c>
      <c r="E54" s="175">
        <v>171839.22222222222</v>
      </c>
      <c r="F54" s="175">
        <v>409496.84075723833</v>
      </c>
      <c r="G54" s="162">
        <f>(F54-E54)/E54</f>
        <v>1.3830231274422182</v>
      </c>
      <c r="H54" s="175">
        <v>400519.53288938326</v>
      </c>
      <c r="I54" s="162">
        <f>(F54-H54)/H54</f>
        <v>2.2414157439693327E-2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1938611.2403531745</v>
      </c>
      <c r="F55" s="83">
        <f>SUM(F49:F54)</f>
        <v>4946184.2824705699</v>
      </c>
      <c r="G55" s="103">
        <f t="shared" ref="G55" si="6">(F55-E55)/E55</f>
        <v>1.551405965008992</v>
      </c>
      <c r="H55" s="83">
        <f>SUM(H49:H54)</f>
        <v>4889911.2913052896</v>
      </c>
      <c r="I55" s="104">
        <f t="shared" ref="I55" si="7">(F55-H55)/H55</f>
        <v>1.1507977918809873E-2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39</v>
      </c>
      <c r="C57" s="154" t="s">
        <v>116</v>
      </c>
      <c r="D57" s="155" t="s">
        <v>114</v>
      </c>
      <c r="E57" s="169">
        <v>70286.666666666657</v>
      </c>
      <c r="F57" s="132">
        <v>193859.14003340757</v>
      </c>
      <c r="G57" s="157">
        <f>(F57-E57)/E57</f>
        <v>1.7581211234953182</v>
      </c>
      <c r="H57" s="132">
        <v>217978.82684464217</v>
      </c>
      <c r="I57" s="157">
        <f>(F57-H57)/H57</f>
        <v>-0.1106515121692309</v>
      </c>
    </row>
    <row r="58" spans="1:9" ht="16.5">
      <c r="A58" s="109"/>
      <c r="B58" s="186" t="s">
        <v>54</v>
      </c>
      <c r="C58" s="151" t="s">
        <v>121</v>
      </c>
      <c r="D58" s="147" t="s">
        <v>120</v>
      </c>
      <c r="E58" s="172">
        <v>96368.28571428571</v>
      </c>
      <c r="F58" s="183">
        <v>203371.01250000001</v>
      </c>
      <c r="G58" s="156">
        <f>(F58-E58)/E58</f>
        <v>1.1103520830800888</v>
      </c>
      <c r="H58" s="183">
        <v>215357.82607242616</v>
      </c>
      <c r="I58" s="156">
        <f>(F58-H58)/H58</f>
        <v>-5.5659985945413992E-2</v>
      </c>
    </row>
    <row r="59" spans="1:9" ht="16.5">
      <c r="A59" s="109"/>
      <c r="B59" s="186" t="s">
        <v>56</v>
      </c>
      <c r="C59" s="151" t="s">
        <v>123</v>
      </c>
      <c r="D59" s="147" t="s">
        <v>120</v>
      </c>
      <c r="E59" s="172">
        <v>607025</v>
      </c>
      <c r="F59" s="183">
        <v>1128394.6666666667</v>
      </c>
      <c r="G59" s="156">
        <f>(F59-E59)/E59</f>
        <v>0.85889323613799551</v>
      </c>
      <c r="H59" s="183">
        <v>1127765.3333333333</v>
      </c>
      <c r="I59" s="156">
        <f>(F59-H59)/H59</f>
        <v>5.5803571428585195E-4</v>
      </c>
    </row>
    <row r="60" spans="1:9" ht="16.5">
      <c r="A60" s="109"/>
      <c r="B60" s="186" t="s">
        <v>55</v>
      </c>
      <c r="C60" s="151" t="s">
        <v>122</v>
      </c>
      <c r="D60" s="147" t="s">
        <v>120</v>
      </c>
      <c r="E60" s="172">
        <v>95738.833333333328</v>
      </c>
      <c r="F60" s="183">
        <v>194739.72222222222</v>
      </c>
      <c r="G60" s="156">
        <f>(F60-E60)/E60</f>
        <v>1.0340724389673528</v>
      </c>
      <c r="H60" s="183">
        <v>193583.64746607342</v>
      </c>
      <c r="I60" s="156">
        <f>(F60-H60)/H60</f>
        <v>5.9719649427072783E-3</v>
      </c>
    </row>
    <row r="61" spans="1:9" s="125" customFormat="1" ht="16.5">
      <c r="A61" s="137"/>
      <c r="B61" s="186" t="s">
        <v>43</v>
      </c>
      <c r="C61" s="151" t="s">
        <v>119</v>
      </c>
      <c r="D61" s="147" t="s">
        <v>114</v>
      </c>
      <c r="E61" s="172">
        <v>33745</v>
      </c>
      <c r="F61" s="181">
        <v>102972.85141584474</v>
      </c>
      <c r="G61" s="156">
        <f>(F61-E61)/E61</f>
        <v>2.0514995233618234</v>
      </c>
      <c r="H61" s="181">
        <v>102151.54288765295</v>
      </c>
      <c r="I61" s="156">
        <f>(F61-H61)/H61</f>
        <v>8.0400991015384844E-3</v>
      </c>
    </row>
    <row r="62" spans="1:9" s="125" customFormat="1" ht="17.25" thickBot="1">
      <c r="A62" s="137"/>
      <c r="B62" s="187" t="s">
        <v>40</v>
      </c>
      <c r="C62" s="152" t="s">
        <v>117</v>
      </c>
      <c r="D62" s="148" t="s">
        <v>114</v>
      </c>
      <c r="E62" s="175">
        <v>62237.625</v>
      </c>
      <c r="F62" s="184">
        <v>126263.73886414252</v>
      </c>
      <c r="G62" s="161">
        <f>(F62-E62)/E62</f>
        <v>1.0287364574747593</v>
      </c>
      <c r="H62" s="184">
        <v>124711.12110938079</v>
      </c>
      <c r="I62" s="161">
        <f>(F62-H62)/H62</f>
        <v>1.2449713713983589E-2</v>
      </c>
    </row>
    <row r="63" spans="1:9" s="125" customFormat="1" ht="16.5">
      <c r="A63" s="137"/>
      <c r="B63" s="94" t="s">
        <v>42</v>
      </c>
      <c r="C63" s="150" t="s">
        <v>198</v>
      </c>
      <c r="D63" s="147" t="s">
        <v>114</v>
      </c>
      <c r="E63" s="169">
        <v>44983.75</v>
      </c>
      <c r="F63" s="182">
        <v>95931.489977728284</v>
      </c>
      <c r="G63" s="156">
        <f>(F63-E63)/E63</f>
        <v>1.1325809870837422</v>
      </c>
      <c r="H63" s="182">
        <v>94221.949098998884</v>
      </c>
      <c r="I63" s="156">
        <f>(F63-H63)/H63</f>
        <v>1.8143764749901189E-2</v>
      </c>
    </row>
    <row r="64" spans="1:9" s="125" customFormat="1" ht="16.5">
      <c r="A64" s="137"/>
      <c r="B64" s="186" t="s">
        <v>41</v>
      </c>
      <c r="C64" s="151" t="s">
        <v>118</v>
      </c>
      <c r="D64" s="149" t="s">
        <v>114</v>
      </c>
      <c r="E64" s="172">
        <v>92450.9375</v>
      </c>
      <c r="F64" s="183">
        <v>188811.28596881957</v>
      </c>
      <c r="G64" s="156">
        <f>(F64-E64)/E64</f>
        <v>1.0422863312642943</v>
      </c>
      <c r="H64" s="183">
        <v>185297.13887252501</v>
      </c>
      <c r="I64" s="156">
        <f>(F64-H64)/H64</f>
        <v>1.8964929073794899E-2</v>
      </c>
    </row>
    <row r="65" spans="1:9" ht="16.5" customHeight="1" thickBot="1">
      <c r="A65" s="110"/>
      <c r="B65" s="187" t="s">
        <v>38</v>
      </c>
      <c r="C65" s="152" t="s">
        <v>115</v>
      </c>
      <c r="D65" s="148" t="s">
        <v>114</v>
      </c>
      <c r="E65" s="175">
        <v>75802.5</v>
      </c>
      <c r="F65" s="184">
        <v>140454.6616555308</v>
      </c>
      <c r="G65" s="161">
        <f>(F65-E65)/E65</f>
        <v>0.85290276251483521</v>
      </c>
      <c r="H65" s="184">
        <v>137487.05537708566</v>
      </c>
      <c r="I65" s="161">
        <f>(F65-H65)/H65</f>
        <v>2.1584623150927795E-2</v>
      </c>
    </row>
    <row r="66" spans="1:9" ht="15.75" customHeight="1" thickBot="1">
      <c r="A66" s="225" t="s">
        <v>192</v>
      </c>
      <c r="B66" s="236"/>
      <c r="C66" s="236"/>
      <c r="D66" s="237"/>
      <c r="E66" s="99">
        <f>SUM(E57:E65)</f>
        <v>1178638.5982142859</v>
      </c>
      <c r="F66" s="99">
        <f>SUM(F57:F65)</f>
        <v>2374798.5693043624</v>
      </c>
      <c r="G66" s="101">
        <f t="shared" ref="G66" si="8">(F66-E66)/E66</f>
        <v>1.0148657721733674</v>
      </c>
      <c r="H66" s="99">
        <f>SUM(H57:H65)</f>
        <v>2398554.4410621184</v>
      </c>
      <c r="I66" s="140">
        <f t="shared" ref="I66" si="9">(F66-H66)/H66</f>
        <v>-9.9042453867490728E-3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59</v>
      </c>
      <c r="C68" s="151" t="s">
        <v>128</v>
      </c>
      <c r="D68" s="155" t="s">
        <v>124</v>
      </c>
      <c r="E68" s="169">
        <v>181016.3125</v>
      </c>
      <c r="F68" s="177">
        <v>390271.89631279389</v>
      </c>
      <c r="G68" s="156">
        <f>(F68-E68)/E68</f>
        <v>1.1560040137973415</v>
      </c>
      <c r="H68" s="177">
        <v>396256</v>
      </c>
      <c r="I68" s="156">
        <f>(F68-H68)/H68</f>
        <v>-1.5101610290332787E-2</v>
      </c>
    </row>
    <row r="69" spans="1:9" ht="16.5">
      <c r="A69" s="37"/>
      <c r="B69" s="164" t="s">
        <v>62</v>
      </c>
      <c r="C69" s="151" t="s">
        <v>131</v>
      </c>
      <c r="D69" s="149" t="s">
        <v>125</v>
      </c>
      <c r="E69" s="172">
        <v>237572.75</v>
      </c>
      <c r="F69" s="171">
        <v>600953.83333333337</v>
      </c>
      <c r="G69" s="156">
        <f>(F69-E69)/E69</f>
        <v>1.5295570865485766</v>
      </c>
      <c r="H69" s="171">
        <v>594788.18835743412</v>
      </c>
      <c r="I69" s="156">
        <f>(F69-H69)/H69</f>
        <v>1.036611872358509E-2</v>
      </c>
    </row>
    <row r="70" spans="1:9" ht="16.5">
      <c r="A70" s="37"/>
      <c r="B70" s="164" t="s">
        <v>63</v>
      </c>
      <c r="C70" s="151" t="s">
        <v>132</v>
      </c>
      <c r="D70" s="149" t="s">
        <v>126</v>
      </c>
      <c r="E70" s="172">
        <v>108782.27777777778</v>
      </c>
      <c r="F70" s="171">
        <v>300551.625</v>
      </c>
      <c r="G70" s="156">
        <f>(F70-E70)/E70</f>
        <v>1.7628730629631766</v>
      </c>
      <c r="H70" s="171">
        <v>296688</v>
      </c>
      <c r="I70" s="156">
        <f>(F70-H70)/H70</f>
        <v>1.3022518605403656E-2</v>
      </c>
    </row>
    <row r="71" spans="1:9" ht="16.5">
      <c r="A71" s="37"/>
      <c r="B71" s="164" t="s">
        <v>60</v>
      </c>
      <c r="C71" s="151" t="s">
        <v>129</v>
      </c>
      <c r="D71" s="149" t="s">
        <v>206</v>
      </c>
      <c r="E71" s="172">
        <v>898446.125</v>
      </c>
      <c r="F71" s="171">
        <v>2829055.1666666665</v>
      </c>
      <c r="G71" s="156">
        <f>(F71-E71)/E71</f>
        <v>2.1488311741192789</v>
      </c>
      <c r="H71" s="171">
        <v>2763114.6666666665</v>
      </c>
      <c r="I71" s="156">
        <f>(F71-H71)/H71</f>
        <v>2.3864554300074892E-2</v>
      </c>
    </row>
    <row r="72" spans="1:9" ht="16.5">
      <c r="A72" s="37"/>
      <c r="B72" s="164" t="s">
        <v>64</v>
      </c>
      <c r="C72" s="151" t="s">
        <v>133</v>
      </c>
      <c r="D72" s="149" t="s">
        <v>127</v>
      </c>
      <c r="E72" s="172">
        <v>105500.63333333333</v>
      </c>
      <c r="F72" s="171">
        <v>224896.28094177536</v>
      </c>
      <c r="G72" s="156">
        <f>(F72-E72)/E72</f>
        <v>1.131705505797362</v>
      </c>
      <c r="H72" s="171">
        <v>218073.31182202447</v>
      </c>
      <c r="I72" s="156">
        <f>(F72-H72)/H72</f>
        <v>3.128750172473789E-2</v>
      </c>
    </row>
    <row r="73" spans="1:9" ht="16.5" customHeight="1" thickBot="1">
      <c r="A73" s="37"/>
      <c r="B73" s="164" t="s">
        <v>61</v>
      </c>
      <c r="C73" s="151" t="s">
        <v>130</v>
      </c>
      <c r="D73" s="148" t="s">
        <v>207</v>
      </c>
      <c r="E73" s="175">
        <v>457346.32142857142</v>
      </c>
      <c r="F73" s="180">
        <v>1078489.5</v>
      </c>
      <c r="G73" s="162">
        <f>(F73-E73)/E73</f>
        <v>1.3581462219510583</v>
      </c>
      <c r="H73" s="180">
        <v>997928.68990433821</v>
      </c>
      <c r="I73" s="162">
        <f>(F73-H73)/H73</f>
        <v>8.0728022864423682E-2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1988664.4200396824</v>
      </c>
      <c r="F74" s="83">
        <f>SUM(F68:F73)</f>
        <v>5424218.3022545688</v>
      </c>
      <c r="G74" s="103">
        <f t="shared" ref="G74" si="10">(F74-E74)/E74</f>
        <v>1.7275684361800629</v>
      </c>
      <c r="H74" s="83">
        <f>SUM(H68:H73)</f>
        <v>5266848.8567504641</v>
      </c>
      <c r="I74" s="104">
        <f t="shared" ref="I74" si="11">(F74-H74)/H74</f>
        <v>2.9879240848615957E-2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71</v>
      </c>
      <c r="C76" s="153" t="s">
        <v>200</v>
      </c>
      <c r="D76" s="155" t="s">
        <v>134</v>
      </c>
      <c r="E76" s="169">
        <v>46207.71875</v>
      </c>
      <c r="F76" s="169">
        <v>110167.67037861916</v>
      </c>
      <c r="G76" s="156">
        <f>(F76-E76)/E76</f>
        <v>1.3841832784402317</v>
      </c>
      <c r="H76" s="169">
        <v>110494.51867408231</v>
      </c>
      <c r="I76" s="156">
        <f>(F76-H76)/H76</f>
        <v>-2.9580498597150144E-3</v>
      </c>
    </row>
    <row r="77" spans="1:9" ht="16.5">
      <c r="A77" s="37"/>
      <c r="B77" s="164" t="s">
        <v>68</v>
      </c>
      <c r="C77" s="151" t="s">
        <v>138</v>
      </c>
      <c r="D77" s="149" t="s">
        <v>134</v>
      </c>
      <c r="E77" s="172">
        <v>100682.25</v>
      </c>
      <c r="F77" s="172">
        <v>294746.83741648105</v>
      </c>
      <c r="G77" s="156">
        <f>(F77-E77)/E77</f>
        <v>1.9274955358713284</v>
      </c>
      <c r="H77" s="172">
        <v>288809.31973204791</v>
      </c>
      <c r="I77" s="156">
        <f>(F77-H77)/H77</f>
        <v>2.0558608323103512E-2</v>
      </c>
    </row>
    <row r="78" spans="1:9" ht="16.5">
      <c r="A78" s="37"/>
      <c r="B78" s="164" t="s">
        <v>67</v>
      </c>
      <c r="C78" s="151" t="s">
        <v>139</v>
      </c>
      <c r="D78" s="149" t="s">
        <v>135</v>
      </c>
      <c r="E78" s="172">
        <v>74887</v>
      </c>
      <c r="F78" s="172">
        <v>197874.35046134266</v>
      </c>
      <c r="G78" s="156">
        <f>(F78-E78)/E78</f>
        <v>1.6423057468097622</v>
      </c>
      <c r="H78" s="172">
        <v>193113.64342602892</v>
      </c>
      <c r="I78" s="156">
        <f>(F78-H78)/H78</f>
        <v>2.4652359879157374E-2</v>
      </c>
    </row>
    <row r="79" spans="1:9" ht="16.5">
      <c r="A79" s="37"/>
      <c r="B79" s="164" t="s">
        <v>69</v>
      </c>
      <c r="C79" s="151" t="s">
        <v>140</v>
      </c>
      <c r="D79" s="149" t="s">
        <v>136</v>
      </c>
      <c r="E79" s="172">
        <v>36740.899999999994</v>
      </c>
      <c r="F79" s="172">
        <v>80120.943763919815</v>
      </c>
      <c r="G79" s="156">
        <f>(F79-E79)/E79</f>
        <v>1.1807017183552888</v>
      </c>
      <c r="H79" s="172">
        <v>78009.186402669642</v>
      </c>
      <c r="I79" s="156">
        <f>(F79-H79)/H79</f>
        <v>2.7070624097393536E-2</v>
      </c>
    </row>
    <row r="80" spans="1:9" ht="16.5" customHeight="1" thickBot="1">
      <c r="A80" s="38"/>
      <c r="B80" s="164" t="s">
        <v>70</v>
      </c>
      <c r="C80" s="151" t="s">
        <v>141</v>
      </c>
      <c r="D80" s="148" t="s">
        <v>137</v>
      </c>
      <c r="E80" s="175">
        <v>49932.5</v>
      </c>
      <c r="F80" s="175">
        <v>125340.68329621381</v>
      </c>
      <c r="G80" s="156">
        <f>(F80-E80)/E80</f>
        <v>1.5102024392172195</v>
      </c>
      <c r="H80" s="175">
        <v>120738.84746607342</v>
      </c>
      <c r="I80" s="156">
        <f>(F80-H80)/H80</f>
        <v>3.8113961883174924E-2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308450.36875000002</v>
      </c>
      <c r="F81" s="83">
        <f>SUM(F76:F80)</f>
        <v>808250.48531657667</v>
      </c>
      <c r="G81" s="103">
        <f t="shared" ref="G81" si="12">(F81-E81)/E81</f>
        <v>1.6203583046180963</v>
      </c>
      <c r="H81" s="83">
        <f>SUM(H76:H80)</f>
        <v>791165.51570090221</v>
      </c>
      <c r="I81" s="104">
        <f t="shared" ref="I81" si="13">(F81-H81)/H81</f>
        <v>2.1594684394881266E-2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77</v>
      </c>
      <c r="C83" s="151" t="s">
        <v>146</v>
      </c>
      <c r="D83" s="155" t="s">
        <v>162</v>
      </c>
      <c r="E83" s="169">
        <v>37113.46428571429</v>
      </c>
      <c r="F83" s="169">
        <v>92040.666666666672</v>
      </c>
      <c r="G83" s="157">
        <f>(F83-E83)/E83</f>
        <v>1.4799804717258624</v>
      </c>
      <c r="H83" s="169">
        <v>93076.326956865654</v>
      </c>
      <c r="I83" s="157">
        <f>(F83-H83)/H83</f>
        <v>-1.1127000001610921E-2</v>
      </c>
    </row>
    <row r="84" spans="1:11" ht="16.5">
      <c r="A84" s="37"/>
      <c r="B84" s="164" t="s">
        <v>74</v>
      </c>
      <c r="C84" s="151" t="s">
        <v>144</v>
      </c>
      <c r="D84" s="147" t="s">
        <v>142</v>
      </c>
      <c r="E84" s="172">
        <v>28918</v>
      </c>
      <c r="F84" s="172">
        <v>71591.928571428565</v>
      </c>
      <c r="G84" s="156">
        <f>(F84-E84)/E84</f>
        <v>1.4756874116961258</v>
      </c>
      <c r="H84" s="172">
        <v>71552</v>
      </c>
      <c r="I84" s="156">
        <f>(F84-H84)/H84</f>
        <v>5.5803571428562708E-4</v>
      </c>
    </row>
    <row r="85" spans="1:11" ht="16.5">
      <c r="A85" s="37"/>
      <c r="B85" s="164" t="s">
        <v>75</v>
      </c>
      <c r="C85" s="151" t="s">
        <v>148</v>
      </c>
      <c r="D85" s="149" t="s">
        <v>145</v>
      </c>
      <c r="E85" s="172">
        <v>19184.357142857145</v>
      </c>
      <c r="F85" s="172">
        <v>45721.5</v>
      </c>
      <c r="G85" s="156">
        <f>(F85-E85)/E85</f>
        <v>1.3832698515531625</v>
      </c>
      <c r="H85" s="172">
        <v>45696</v>
      </c>
      <c r="I85" s="156">
        <f>(F85-H85)/H85</f>
        <v>5.5803571428571425E-4</v>
      </c>
    </row>
    <row r="86" spans="1:11" ht="16.5">
      <c r="A86" s="37"/>
      <c r="B86" s="164" t="s">
        <v>79</v>
      </c>
      <c r="C86" s="151" t="s">
        <v>155</v>
      </c>
      <c r="D86" s="149" t="s">
        <v>156</v>
      </c>
      <c r="E86" s="172">
        <v>156666</v>
      </c>
      <c r="F86" s="172">
        <v>578242.5</v>
      </c>
      <c r="G86" s="156">
        <f>(F86-E86)/E86</f>
        <v>2.6909252805331088</v>
      </c>
      <c r="H86" s="172">
        <v>577920</v>
      </c>
      <c r="I86" s="156">
        <f>(F86-H86)/H86</f>
        <v>5.5803571428571425E-4</v>
      </c>
    </row>
    <row r="87" spans="1:11" ht="16.5">
      <c r="A87" s="37"/>
      <c r="B87" s="164" t="s">
        <v>78</v>
      </c>
      <c r="C87" s="151" t="s">
        <v>149</v>
      </c>
      <c r="D87" s="160" t="s">
        <v>147</v>
      </c>
      <c r="E87" s="181">
        <v>44743.78125</v>
      </c>
      <c r="F87" s="181">
        <v>132884.7718386538</v>
      </c>
      <c r="G87" s="156">
        <f>(F87-E87)/E87</f>
        <v>1.9699048253471829</v>
      </c>
      <c r="H87" s="181">
        <v>131699.52244419727</v>
      </c>
      <c r="I87" s="156">
        <f>(F87-H87)/H87</f>
        <v>8.9996483848963135E-3</v>
      </c>
    </row>
    <row r="88" spans="1:11" ht="16.5">
      <c r="A88" s="37"/>
      <c r="B88" s="164" t="s">
        <v>80</v>
      </c>
      <c r="C88" s="151" t="s">
        <v>151</v>
      </c>
      <c r="D88" s="160" t="s">
        <v>150</v>
      </c>
      <c r="E88" s="181">
        <v>64847.175000000003</v>
      </c>
      <c r="F88" s="181">
        <v>164686.85033407572</v>
      </c>
      <c r="G88" s="156">
        <f>(F88-E88)/E88</f>
        <v>1.5396148765782891</v>
      </c>
      <c r="H88" s="181">
        <v>161573.57285517242</v>
      </c>
      <c r="I88" s="156">
        <f>(F88-H88)/H88</f>
        <v>1.9268481991754349E-2</v>
      </c>
    </row>
    <row r="89" spans="1:11" ht="16.5" customHeight="1" thickBot="1">
      <c r="A89" s="35"/>
      <c r="B89" s="165" t="s">
        <v>76</v>
      </c>
      <c r="C89" s="152" t="s">
        <v>143</v>
      </c>
      <c r="D89" s="148" t="s">
        <v>161</v>
      </c>
      <c r="E89" s="175">
        <v>41356.78125</v>
      </c>
      <c r="F89" s="239">
        <v>109148.875</v>
      </c>
      <c r="G89" s="158">
        <f>(F89-E89)/E89</f>
        <v>1.6392014006167368</v>
      </c>
      <c r="H89" s="239">
        <v>106512</v>
      </c>
      <c r="I89" s="158">
        <f>(F89-H89)/H89</f>
        <v>2.4756600195283161E-2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392829.55892857141</v>
      </c>
      <c r="F90" s="83">
        <f>SUM(F83:F89)</f>
        <v>1194317.0924108247</v>
      </c>
      <c r="G90" s="111">
        <f t="shared" ref="G90:G91" si="14">(F90-E90)/E90</f>
        <v>2.040293341642319</v>
      </c>
      <c r="H90" s="83">
        <f>SUM(H83:H89)</f>
        <v>1188029.4222562353</v>
      </c>
      <c r="I90" s="104">
        <f t="shared" ref="I90:I91" si="15">(F90-H90)/H90</f>
        <v>5.2925205696070137E-3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7790532.8879722208</v>
      </c>
      <c r="F91" s="99">
        <f>SUM(F32,F39,F47,F55,F66,F74,F81,F90)</f>
        <v>20362925.197868545</v>
      </c>
      <c r="G91" s="101">
        <f t="shared" si="14"/>
        <v>1.6138038938654378</v>
      </c>
      <c r="H91" s="99">
        <f>SUM(H32,H39,H47,H55,H66,H74,H81,H90)</f>
        <v>19797477.674417563</v>
      </c>
      <c r="I91" s="112">
        <f t="shared" si="15"/>
        <v>2.856159419649994E-2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57:I65">
    <sortCondition ref="I57:I65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220</v>
      </c>
      <c r="B9" s="26"/>
      <c r="C9" s="26"/>
      <c r="D9" s="26"/>
      <c r="E9" s="210"/>
      <c r="F9" s="210"/>
    </row>
    <row r="10" spans="1:12" ht="18">
      <c r="A10" s="2" t="s">
        <v>221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223</v>
      </c>
      <c r="E13" s="215" t="s">
        <v>224</v>
      </c>
      <c r="F13" s="215" t="s">
        <v>225</v>
      </c>
      <c r="G13" s="215" t="s">
        <v>226</v>
      </c>
      <c r="H13" s="215" t="s">
        <v>227</v>
      </c>
      <c r="I13" s="215" t="s">
        <v>228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50000</v>
      </c>
      <c r="E16" s="200">
        <v>50000</v>
      </c>
      <c r="F16" s="200">
        <v>55000</v>
      </c>
      <c r="G16" s="143">
        <v>42500</v>
      </c>
      <c r="H16" s="143">
        <v>50000</v>
      </c>
      <c r="I16" s="143">
        <f>AVERAGE(D16:H16)</f>
        <v>49500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70000</v>
      </c>
      <c r="E17" s="189">
        <v>50000</v>
      </c>
      <c r="F17" s="189">
        <v>50000</v>
      </c>
      <c r="G17" s="202">
        <v>75000</v>
      </c>
      <c r="H17" s="202">
        <v>71666</v>
      </c>
      <c r="I17" s="143">
        <f t="shared" ref="I17:I40" si="0">AVERAGE(D17:H17)</f>
        <v>63333.2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50000</v>
      </c>
      <c r="E18" s="189">
        <v>50000</v>
      </c>
      <c r="F18" s="189">
        <v>47500</v>
      </c>
      <c r="G18" s="202">
        <v>47500</v>
      </c>
      <c r="H18" s="202">
        <v>50000</v>
      </c>
      <c r="I18" s="143">
        <f t="shared" si="0"/>
        <v>49000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40000</v>
      </c>
      <c r="E19" s="189">
        <v>35000</v>
      </c>
      <c r="F19" s="189">
        <v>47500</v>
      </c>
      <c r="G19" s="202">
        <v>50000</v>
      </c>
      <c r="H19" s="202">
        <v>53333</v>
      </c>
      <c r="I19" s="143">
        <f t="shared" si="0"/>
        <v>45166.6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70000</v>
      </c>
      <c r="E20" s="189">
        <v>100000</v>
      </c>
      <c r="F20" s="189">
        <v>75000</v>
      </c>
      <c r="G20" s="202">
        <v>100000</v>
      </c>
      <c r="H20" s="202">
        <v>78333</v>
      </c>
      <c r="I20" s="143">
        <f t="shared" si="0"/>
        <v>84666.6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60000</v>
      </c>
      <c r="E21" s="189">
        <v>50000</v>
      </c>
      <c r="F21" s="189">
        <v>65000</v>
      </c>
      <c r="G21" s="202">
        <v>57500</v>
      </c>
      <c r="H21" s="202">
        <v>50000</v>
      </c>
      <c r="I21" s="143">
        <f t="shared" si="0"/>
        <v>56500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40000</v>
      </c>
      <c r="E22" s="189">
        <v>100000</v>
      </c>
      <c r="F22" s="189">
        <v>65000</v>
      </c>
      <c r="G22" s="202">
        <v>42500</v>
      </c>
      <c r="H22" s="202">
        <v>56666</v>
      </c>
      <c r="I22" s="143">
        <f t="shared" si="0"/>
        <v>60833.2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10000</v>
      </c>
      <c r="E23" s="189">
        <v>25000</v>
      </c>
      <c r="F23" s="189">
        <v>15000</v>
      </c>
      <c r="G23" s="202">
        <v>15000</v>
      </c>
      <c r="H23" s="202">
        <v>20000</v>
      </c>
      <c r="I23" s="143">
        <f t="shared" si="0"/>
        <v>17000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15000</v>
      </c>
      <c r="E24" s="189">
        <v>25000</v>
      </c>
      <c r="F24" s="189">
        <v>17500</v>
      </c>
      <c r="G24" s="202">
        <v>15000</v>
      </c>
      <c r="H24" s="202">
        <v>20000</v>
      </c>
      <c r="I24" s="143">
        <f t="shared" si="0"/>
        <v>18500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15000</v>
      </c>
      <c r="E25" s="189">
        <v>25000</v>
      </c>
      <c r="F25" s="189">
        <v>17500</v>
      </c>
      <c r="G25" s="202">
        <v>15000</v>
      </c>
      <c r="H25" s="202">
        <v>20000</v>
      </c>
      <c r="I25" s="143">
        <f t="shared" si="0"/>
        <v>18500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25000</v>
      </c>
      <c r="F26" s="189">
        <v>15000</v>
      </c>
      <c r="G26" s="202">
        <v>15000</v>
      </c>
      <c r="H26" s="202">
        <v>21666</v>
      </c>
      <c r="I26" s="143">
        <f t="shared" si="0"/>
        <v>19333.2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30000</v>
      </c>
      <c r="E27" s="189">
        <v>60000</v>
      </c>
      <c r="F27" s="189">
        <v>40000</v>
      </c>
      <c r="G27" s="202">
        <v>45000</v>
      </c>
      <c r="H27" s="202">
        <v>50000</v>
      </c>
      <c r="I27" s="143">
        <f t="shared" si="0"/>
        <v>45000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10000</v>
      </c>
      <c r="E28" s="189">
        <v>25000</v>
      </c>
      <c r="F28" s="189">
        <v>20000</v>
      </c>
      <c r="G28" s="202">
        <v>17500</v>
      </c>
      <c r="H28" s="202">
        <v>21666</v>
      </c>
      <c r="I28" s="143">
        <f t="shared" si="0"/>
        <v>18833.2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55000</v>
      </c>
      <c r="E29" s="189">
        <v>60000</v>
      </c>
      <c r="F29" s="189">
        <v>45000</v>
      </c>
      <c r="G29" s="202">
        <v>52500</v>
      </c>
      <c r="H29" s="202">
        <v>50000</v>
      </c>
      <c r="I29" s="143">
        <f t="shared" si="0"/>
        <v>52500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65000</v>
      </c>
      <c r="E30" s="189">
        <v>100000</v>
      </c>
      <c r="F30" s="189">
        <v>54000</v>
      </c>
      <c r="G30" s="202">
        <v>47500</v>
      </c>
      <c r="H30" s="202">
        <v>50000</v>
      </c>
      <c r="I30" s="143">
        <f t="shared" si="0"/>
        <v>63300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45000</v>
      </c>
      <c r="E31" s="190">
        <v>55000</v>
      </c>
      <c r="F31" s="190">
        <v>47500</v>
      </c>
      <c r="G31" s="145">
        <v>45000</v>
      </c>
      <c r="H31" s="145">
        <v>50000</v>
      </c>
      <c r="I31" s="143">
        <f t="shared" si="0"/>
        <v>48500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60000</v>
      </c>
      <c r="E33" s="200">
        <v>100000</v>
      </c>
      <c r="F33" s="200">
        <v>80000</v>
      </c>
      <c r="G33" s="143">
        <v>87500</v>
      </c>
      <c r="H33" s="143">
        <v>88333</v>
      </c>
      <c r="I33" s="143">
        <f t="shared" si="0"/>
        <v>83166.600000000006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60000</v>
      </c>
      <c r="E34" s="189">
        <v>100000</v>
      </c>
      <c r="F34" s="189">
        <v>80000</v>
      </c>
      <c r="G34" s="202">
        <v>87500</v>
      </c>
      <c r="H34" s="202">
        <v>90000</v>
      </c>
      <c r="I34" s="143">
        <f t="shared" si="0"/>
        <v>83500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60000</v>
      </c>
      <c r="E35" s="189">
        <v>65000</v>
      </c>
      <c r="F35" s="189">
        <v>70000</v>
      </c>
      <c r="G35" s="202">
        <v>57500</v>
      </c>
      <c r="H35" s="202">
        <v>71666</v>
      </c>
      <c r="I35" s="143">
        <f t="shared" si="0"/>
        <v>64833.2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30000</v>
      </c>
      <c r="E36" s="189">
        <v>60000</v>
      </c>
      <c r="F36" s="189">
        <v>55000</v>
      </c>
      <c r="G36" s="202">
        <v>45000</v>
      </c>
      <c r="H36" s="202">
        <v>50000</v>
      </c>
      <c r="I36" s="143">
        <f t="shared" si="0"/>
        <v>48000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40000</v>
      </c>
      <c r="E37" s="189">
        <v>55000</v>
      </c>
      <c r="F37" s="189">
        <v>47500</v>
      </c>
      <c r="G37" s="202">
        <v>40000</v>
      </c>
      <c r="H37" s="202">
        <v>43333</v>
      </c>
      <c r="I37" s="143">
        <f t="shared" si="0"/>
        <v>45166.6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229</v>
      </c>
      <c r="D39" s="206">
        <v>1434400</v>
      </c>
      <c r="E39" s="168">
        <v>1600000</v>
      </c>
      <c r="F39" s="168">
        <v>1434400</v>
      </c>
      <c r="G39" s="207">
        <v>1255100</v>
      </c>
      <c r="H39" s="208">
        <v>1400000</v>
      </c>
      <c r="I39" s="143">
        <f t="shared" si="0"/>
        <v>1424780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1030975</v>
      </c>
      <c r="E40" s="174">
        <v>1100000</v>
      </c>
      <c r="F40" s="174">
        <v>1075800</v>
      </c>
      <c r="G40" s="207">
        <v>986150</v>
      </c>
      <c r="H40" s="207">
        <v>1000000</v>
      </c>
      <c r="I40" s="143">
        <f t="shared" si="0"/>
        <v>1038585</v>
      </c>
      <c r="K40" s="205"/>
      <c r="L40" s="201"/>
    </row>
    <row r="41" spans="1:12">
      <c r="D41" s="90">
        <f>SUM(D16:D40)</f>
        <v>3360375</v>
      </c>
      <c r="E41" s="90">
        <f t="shared" ref="E41:H41" si="1">SUM(E16:E40)</f>
        <v>3915000</v>
      </c>
      <c r="F41" s="90">
        <f t="shared" si="1"/>
        <v>3519200</v>
      </c>
      <c r="G41" s="90">
        <f t="shared" si="1"/>
        <v>3241250</v>
      </c>
      <c r="H41" s="90">
        <f t="shared" si="1"/>
        <v>3456662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20-11-2023</vt:lpstr>
      <vt:lpstr>By Order</vt:lpstr>
      <vt:lpstr>All Stores</vt:lpstr>
      <vt:lpstr>'20-11-2023'!Print_Titles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2023-11-24T06:53:13Z</cp:lastPrinted>
  <dcterms:created xsi:type="dcterms:W3CDTF">2010-10-20T06:23:14Z</dcterms:created>
  <dcterms:modified xsi:type="dcterms:W3CDTF">2023-11-24T06:55:38Z</dcterms:modified>
</cp:coreProperties>
</file>