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13-11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'13-11-2023'!$12:$14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3" i="11" l="1"/>
  <c r="G83" i="11"/>
  <c r="I88" i="11"/>
  <c r="G88" i="11"/>
  <c r="I85" i="11"/>
  <c r="G85" i="11"/>
  <c r="I89" i="11"/>
  <c r="G89" i="11"/>
  <c r="I87" i="11"/>
  <c r="G87" i="11"/>
  <c r="I84" i="11"/>
  <c r="G84" i="11"/>
  <c r="I86" i="11"/>
  <c r="G86" i="11"/>
  <c r="I80" i="11"/>
  <c r="G80" i="11"/>
  <c r="I76" i="11"/>
  <c r="G76" i="11"/>
  <c r="I78" i="11"/>
  <c r="G78" i="11"/>
  <c r="I77" i="11"/>
  <c r="G77" i="11"/>
  <c r="I79" i="11"/>
  <c r="G79" i="11"/>
  <c r="I68" i="11"/>
  <c r="G68" i="11"/>
  <c r="I72" i="11"/>
  <c r="G72" i="11"/>
  <c r="I69" i="11"/>
  <c r="G69" i="11"/>
  <c r="I71" i="11"/>
  <c r="G71" i="11"/>
  <c r="I73" i="11"/>
  <c r="G73" i="11"/>
  <c r="I70" i="11"/>
  <c r="G70" i="11"/>
  <c r="I64" i="11"/>
  <c r="G64" i="11"/>
  <c r="I63" i="11"/>
  <c r="G63" i="11"/>
  <c r="I65" i="11"/>
  <c r="G65" i="11"/>
  <c r="I57" i="11"/>
  <c r="G57" i="11"/>
  <c r="I59" i="11"/>
  <c r="G59" i="11"/>
  <c r="I62" i="11"/>
  <c r="G62" i="11"/>
  <c r="I61" i="11"/>
  <c r="G61" i="11"/>
  <c r="I60" i="11"/>
  <c r="G60" i="11"/>
  <c r="I58" i="11"/>
  <c r="G58" i="11"/>
  <c r="I54" i="11"/>
  <c r="G54" i="11"/>
  <c r="I50" i="11"/>
  <c r="G50" i="11"/>
  <c r="I51" i="11"/>
  <c r="G51" i="11"/>
  <c r="I52" i="11"/>
  <c r="G52" i="11"/>
  <c r="I53" i="11"/>
  <c r="G53" i="11"/>
  <c r="I49" i="11"/>
  <c r="G49" i="11"/>
  <c r="I42" i="11"/>
  <c r="G42" i="11"/>
  <c r="I45" i="11"/>
  <c r="G45" i="11"/>
  <c r="I46" i="11"/>
  <c r="G46" i="11"/>
  <c r="I43" i="11"/>
  <c r="G43" i="11"/>
  <c r="I41" i="11"/>
  <c r="G41" i="11"/>
  <c r="I44" i="11"/>
  <c r="G44" i="11"/>
  <c r="I35" i="11"/>
  <c r="G35" i="11"/>
  <c r="I36" i="11"/>
  <c r="G36" i="11"/>
  <c r="I34" i="11"/>
  <c r="G34" i="11"/>
  <c r="I38" i="11"/>
  <c r="G38" i="11"/>
  <c r="I37" i="11"/>
  <c r="G37" i="11"/>
  <c r="I19" i="11"/>
  <c r="G19" i="11"/>
  <c r="I26" i="11"/>
  <c r="G26" i="11"/>
  <c r="I25" i="11"/>
  <c r="G25" i="11"/>
  <c r="I23" i="11"/>
  <c r="G23" i="11"/>
  <c r="I22" i="11"/>
  <c r="G22" i="11"/>
  <c r="I17" i="11"/>
  <c r="G17" i="11"/>
  <c r="I20" i="11"/>
  <c r="G20" i="11"/>
  <c r="I21" i="11"/>
  <c r="G21" i="11"/>
  <c r="I18" i="11"/>
  <c r="G18" i="11"/>
  <c r="I24" i="11"/>
  <c r="G24" i="11"/>
  <c r="I30" i="11"/>
  <c r="G30" i="11"/>
  <c r="I27" i="11"/>
  <c r="G27" i="11"/>
  <c r="I29" i="11"/>
  <c r="G29" i="11"/>
  <c r="I28" i="11"/>
  <c r="G28" i="11"/>
  <c r="I31" i="11"/>
  <c r="G31" i="11"/>
  <c r="I16" i="11"/>
  <c r="G16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<sst xmlns="http://schemas.openxmlformats.org/spreadsheetml/2006/main" count="851" uniqueCount="230">
  <si>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</si>
  <si>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</si>
  <si>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</si>
  <si>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</si>
  <si>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</si>
  <si>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</si>
  <si>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</si>
  <si>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</si>
  <si>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</si>
  <si>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</si>
  <si>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</si>
  <si>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</si>
  <si>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</si>
  <si>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</si>
  <si>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</si>
  <si>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</si>
  <si>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</si>
  <si>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</si>
  <si>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</si>
  <si>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</si>
  <si>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</si>
  <si>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</si>
  <si>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</si>
  <si>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</si>
  <si>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</si>
  <si>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</si>
  <si>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</si>
  <si>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</si>
  <si>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</si>
  <si>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</si>
  <si>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</si>
  <si>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</si>
  <si>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</si>
  <si>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</si>
  <si>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</si>
  <si>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</si>
  <si>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</si>
  <si>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</si>
  <si>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</si>
  <si>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</si>
  <si>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</si>
  <si>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</si>
  <si>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</si>
  <si>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</si>
  <si>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</si>
  <si>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</si>
  <si>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</si>
  <si>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</si>
  <si>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</si>
  <si>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</si>
  <si>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</si>
  <si>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</si>
  <si>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</si>
  <si>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</si>
  <si>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</si>
  <si>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</si>
  <si>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</si>
  <si>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</si>
  <si>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</si>
  <si>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</si>
  <si>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</si>
  <si>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</si>
  <si>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</si>
  <si>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</si>
  <si>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</si>
  <si>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</si>
  <si>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</si>
  <si>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</si>
  <si>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</si>
  <si>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</si>
  <si>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</si>
  <si>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</si>
  <si>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</si>
  <si>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</si>
  <si>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</si>
  <si>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</si>
  <si>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</si>
  <si>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</si>
  <si>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</si>
  <si>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</si>
  <si>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</si>
  <si>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</si>
  <si>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</si>
  <si>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</si>
  <si>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</si>
  <si>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</si>
  <si>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</si>
  <si>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</si>
  <si>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</si>
  <si>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</si>
  <si>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</si>
  <si>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</si>
  <si>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</si>
  <si>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</si>
  <si>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</si>
  <si>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</si>
  <si>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</si>
  <si>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</si>
  <si>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</si>
  <si>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</si>
  <si>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</si>
  <si>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</si>
  <si>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</si>
  <si>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</si>
  <si>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</si>
  <si>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</si>
  <si>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</si>
  <si>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</si>
  <si>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</si>
  <si>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</si>
  <si>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</si>
  <si>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</si>
  <si>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</si>
  <si>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</si>
  <si>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</si>
  <si>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</si>
  <si>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</si>
  <si>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</si>
  <si>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</si>
  <si>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</si>
  <si>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</si>
  <si>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</si>
  <si>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</si>
  <si>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</si>
  <si>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</si>
  <si>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</si>
  <si>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</si>
  <si>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</si>
  <si>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</si>
  <si>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</si>
  <si>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</si>
  <si>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</si>
  <si>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</si>
  <si>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</si>
  <si>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</si>
  <si>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</si>
  <si>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</si>
  <si>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</si>
  <si>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</si>
  <si>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</si>
  <si>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</si>
  <si>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</si>
  <si>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</si>
  <si>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</si>
  <si>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</si>
  <si>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</si>
  <si>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</si>
  <si>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</si>
  <si>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</si>
  <si>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</si>
  <si>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</si>
  <si>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</si>
  <si>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</si>
  <si>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</si>
  <si>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</si>
  <si>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</si>
  <si>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</si>
  <si>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</si>
  <si>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</si>
  <si>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</si>
  <si>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</si>
  <si>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</si>
  <si>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</si>
  <si>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</si>
  <si>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</si>
  <si>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</si>
  <si>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</si>
  <si>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</si>
  <si>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</si>
  <si>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</si>
  <si>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</si>
  <si>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</si>
  <si>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</si>
  <si>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</si>
  <si>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</si>
  <si>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</si>
  <si>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</si>
  <si>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</si>
  <si>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</si>
  <si>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</si>
  <si>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</si>
  <si>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</si>
  <si>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</si>
  <si>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</si>
  <si>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</si>
  <si>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</si>
  <si>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</si>
  <si>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</si>
  <si>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</si>
  <si>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</si>
  <si>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</si>
  <si>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</si>
  <si>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</si>
  <si>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</si>
  <si>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</si>
  <si>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</si>
  <si>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</si>
  <si>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</si>
  <si>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</si>
  <si>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</si>
  <si>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</si>
  <si>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</si>
  <si>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</si>
  <si>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</si>
  <si>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</si>
  <si>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</si>
  <si>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</si>
  <si>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</si>
  <si>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</si>
  <si>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المعدل العام للأسعار في 06-11-2023  (ل.ل.)</t>
  </si>
  <si>
    <t>معدل الأسعار في تشرين الثاني 2022 (ل.ل.)</t>
  </si>
  <si>
    <t>معدل أسعار  السوبرماركات في 06-11-2023(ل.ل.)</t>
  </si>
  <si>
    <t>معدل أسعار المحلات والملاحم في 06-11-2023 (ل.ل.)</t>
  </si>
  <si>
    <t xml:space="preserve"> التاريخ 13 تشرين الثاني 2023</t>
  </si>
  <si>
    <t>معدل أسعار  السوبرماركات في 13-11-2023(ل.ل.)</t>
  </si>
  <si>
    <t>معدل أسعار المحلات والملاحم في 13-11-2023 (ل.ل.)</t>
  </si>
  <si>
    <t xml:space="preserve"> التاريخ 13تشرين الثاني 2023</t>
  </si>
  <si>
    <t>المعدل العام للأسعار في 13-11-2023 (ل.ل.)</t>
  </si>
  <si>
    <t>المعدل العام للأسعار في 13-11-2023  (ل.ل.)</t>
  </si>
  <si>
    <t>1$=89600 LBP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</si>
  <si>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</si>
  <si>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</si>
  <si>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 xml:space="preserve"> التاريخ13أتشرين الثاني 2023 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</si>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</sst>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165" fontId="14" fillId="2" borderId="17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12" t="s">
        <v>202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213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5"/>
      <c r="H11" s="125"/>
    </row>
    <row r="12" spans="1:9" ht="24.75" customHeight="1">
      <c r="A12" s="213" t="s">
        <v>3</v>
      </c>
      <c r="B12" s="219"/>
      <c r="C12" s="217" t="s">
        <v>0</v>
      </c>
      <c r="D12" s="215" t="s">
        <v>23</v>
      </c>
      <c r="E12" s="215" t="s">
        <v>210</v>
      </c>
      <c r="F12" s="215" t="s">
        <v>214</v>
      </c>
      <c r="G12" s="215" t="s">
        <v>197</v>
      </c>
      <c r="H12" s="215" t="s">
        <v>211</v>
      </c>
      <c r="I12" s="215" t="s">
        <v>187</v>
      </c>
    </row>
    <row r="13" spans="1:9" ht="38.25" customHeight="1" thickBot="1">
      <c r="A13" s="214"/>
      <c r="B13" s="220"/>
      <c r="C13" s="218"/>
      <c r="D13" s="216"/>
      <c r="E13" s="216"/>
      <c r="F13" s="216"/>
      <c r="G13" s="216"/>
      <c r="H13" s="216"/>
      <c r="I13" s="21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68">
        <v>29701.661111111112</v>
      </c>
      <c r="F15" s="177">
        <v>73498.8</v>
      </c>
      <c r="G15" s="45">
        <f t="shared" ref="G15:G30" si="0">(F15-E15)/E15</f>
        <v>1.4745686689053492</v>
      </c>
      <c r="H15" s="177">
        <v>85048.8</v>
      </c>
      <c r="I15" s="45">
        <f t="shared" ref="I15:I30" si="1">(F15-H15)/H15</f>
        <v>-0.13580438524705815</v>
      </c>
    </row>
    <row r="16" spans="1:9" ht="16.5">
      <c r="A16" s="37"/>
      <c r="B16" s="92" t="s">
        <v>5</v>
      </c>
      <c r="C16" s="151" t="s">
        <v>85</v>
      </c>
      <c r="D16" s="147" t="s">
        <v>161</v>
      </c>
      <c r="E16" s="171">
        <v>24426.65625</v>
      </c>
      <c r="F16" s="171">
        <v>89332</v>
      </c>
      <c r="G16" s="48">
        <f>(F16-E16)/E16</f>
        <v>2.65715221460162</v>
      </c>
      <c r="H16" s="171">
        <v>72664.222222222219</v>
      </c>
      <c r="I16" s="44">
        <f t="shared" si="1"/>
        <v>0.2293808048588791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71">
        <v>20700.362499999999</v>
      </c>
      <c r="F17" s="171">
        <v>62898.8</v>
      </c>
      <c r="G17" s="48">
        <f t="shared" si="0"/>
        <v>2.0385361609005641</v>
      </c>
      <c r="H17" s="171">
        <v>62498.666666666664</v>
      </c>
      <c r="I17" s="44">
        <f t="shared" si="1"/>
        <v>6.4022699150916079E-3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71">
        <v>12111.079861111111</v>
      </c>
      <c r="F18" s="171">
        <v>56298.8</v>
      </c>
      <c r="G18" s="48">
        <f t="shared" si="0"/>
        <v>3.6485367651464702</v>
      </c>
      <c r="H18" s="171">
        <v>51243.8</v>
      </c>
      <c r="I18" s="44">
        <f t="shared" si="1"/>
        <v>9.8646080111154902E-2</v>
      </c>
    </row>
    <row r="19" spans="1:9" ht="16.5">
      <c r="A19" s="37"/>
      <c r="B19" s="92" t="s">
        <v>8</v>
      </c>
      <c r="C19" s="151" t="s">
        <v>89</v>
      </c>
      <c r="D19" s="147" t="s">
        <v>161</v>
      </c>
      <c r="E19" s="171">
        <v>27845.351785714287</v>
      </c>
      <c r="F19" s="171">
        <v>81123.5</v>
      </c>
      <c r="G19" s="48">
        <f t="shared" si="0"/>
        <v>1.9133587761537783</v>
      </c>
      <c r="H19" s="171">
        <v>87561</v>
      </c>
      <c r="I19" s="44">
        <f t="shared" si="1"/>
        <v>-7.3520174506915184E-2</v>
      </c>
    </row>
    <row r="20" spans="1:9" ht="16.5">
      <c r="A20" s="37"/>
      <c r="B20" s="92" t="s">
        <v>9</v>
      </c>
      <c r="C20" s="151" t="s">
        <v>88</v>
      </c>
      <c r="D20" s="11" t="s">
        <v>161</v>
      </c>
      <c r="E20" s="171">
        <v>28523.466666666667</v>
      </c>
      <c r="F20" s="171">
        <v>53141.142857142855</v>
      </c>
      <c r="G20" s="48">
        <f t="shared" si="0"/>
        <v>0.86306746925839495</v>
      </c>
      <c r="H20" s="171">
        <v>44643.8</v>
      </c>
      <c r="I20" s="44">
        <f t="shared" si="1"/>
        <v>0.19033646009396268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71">
        <v>20372.772222222222</v>
      </c>
      <c r="F21" s="171">
        <v>73499.8</v>
      </c>
      <c r="G21" s="48">
        <f t="shared" si="0"/>
        <v>2.6077466138765275</v>
      </c>
      <c r="H21" s="171">
        <v>74698.7</v>
      </c>
      <c r="I21" s="44">
        <f t="shared" si="1"/>
        <v>-1.604981077314591E-2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71">
        <v>4927.6694444444447</v>
      </c>
      <c r="F22" s="171">
        <v>24499.777777777777</v>
      </c>
      <c r="G22" s="48">
        <f t="shared" si="0"/>
        <v>3.9718793141450122</v>
      </c>
      <c r="H22" s="171">
        <v>26720.888888888891</v>
      </c>
      <c r="I22" s="44">
        <f t="shared" si="1"/>
        <v>-8.3122650610425536E-2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71">
        <v>5285.8249999999998</v>
      </c>
      <c r="F23" s="171">
        <v>26666.444444444445</v>
      </c>
      <c r="G23" s="48">
        <f t="shared" si="0"/>
        <v>4.0448973328561664</v>
      </c>
      <c r="H23" s="171">
        <v>28943.111111111109</v>
      </c>
      <c r="I23" s="44">
        <f t="shared" si="1"/>
        <v>-7.8660053438162139E-2</v>
      </c>
    </row>
    <row r="24" spans="1:9" ht="16.5">
      <c r="A24" s="37"/>
      <c r="B24" s="92" t="s">
        <v>13</v>
      </c>
      <c r="C24" s="15" t="s">
        <v>93</v>
      </c>
      <c r="D24" s="149" t="s">
        <v>81</v>
      </c>
      <c r="E24" s="171">
        <v>5314.5187500000002</v>
      </c>
      <c r="F24" s="171">
        <v>27166.444444444445</v>
      </c>
      <c r="G24" s="48">
        <f t="shared" si="0"/>
        <v>4.1117411984752987</v>
      </c>
      <c r="H24" s="171">
        <v>29609.777777777777</v>
      </c>
      <c r="I24" s="44">
        <f t="shared" si="1"/>
        <v>-8.2517786917234506E-2</v>
      </c>
    </row>
    <row r="25" spans="1:9" ht="16.5">
      <c r="A25" s="37"/>
      <c r="B25" s="92" t="s">
        <v>14</v>
      </c>
      <c r="C25" s="15" t="s">
        <v>94</v>
      </c>
      <c r="D25" s="149" t="s">
        <v>81</v>
      </c>
      <c r="E25" s="171">
        <v>5389.8826388888892</v>
      </c>
      <c r="F25" s="171">
        <v>27777.555555555555</v>
      </c>
      <c r="G25" s="48">
        <f>(F25-E25)/E25</f>
        <v>4.153647568341456</v>
      </c>
      <c r="H25" s="171">
        <v>29276.444444444445</v>
      </c>
      <c r="I25" s="44">
        <f t="shared" si="1"/>
        <v>-5.119777750789415E-2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71">
        <v>16207.93125</v>
      </c>
      <c r="F26" s="171">
        <v>61749.8</v>
      </c>
      <c r="G26" s="48">
        <f>(F26-E26)/E26</f>
        <v>2.8098508099236912</v>
      </c>
      <c r="H26" s="171">
        <v>61449.8</v>
      </c>
      <c r="I26" s="44">
        <f t="shared" si="1"/>
        <v>4.8820337901832062E-3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71">
        <v>5282.75</v>
      </c>
      <c r="F27" s="171">
        <v>26888.666666666668</v>
      </c>
      <c r="G27" s="48">
        <f t="shared" si="0"/>
        <v>4.0898995157194014</v>
      </c>
      <c r="H27" s="171">
        <v>29054.222222222223</v>
      </c>
      <c r="I27" s="44">
        <f t="shared" si="1"/>
        <v>-7.4534969099920426E-2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71">
        <v>18573.491666666669</v>
      </c>
      <c r="F28" s="171">
        <v>60849.8</v>
      </c>
      <c r="G28" s="48">
        <f t="shared" si="0"/>
        <v>2.2761637441174001</v>
      </c>
      <c r="H28" s="171">
        <v>63548.800000000003</v>
      </c>
      <c r="I28" s="44">
        <f t="shared" si="1"/>
        <v>-4.247129764842137E-2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71">
        <v>21789.575000000001</v>
      </c>
      <c r="F29" s="171">
        <v>98583.333333333328</v>
      </c>
      <c r="G29" s="48">
        <f t="shared" si="0"/>
        <v>3.524334840552573</v>
      </c>
      <c r="H29" s="171">
        <v>99558.333333333328</v>
      </c>
      <c r="I29" s="44">
        <f t="shared" si="1"/>
        <v>-9.793253536452667E-3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4">
        <v>21435.713888888888</v>
      </c>
      <c r="F30" s="174">
        <v>54599.8</v>
      </c>
      <c r="G30" s="51">
        <f t="shared" si="0"/>
        <v>1.5471416666137525</v>
      </c>
      <c r="H30" s="174">
        <v>58848.800000000003</v>
      </c>
      <c r="I30" s="56">
        <f t="shared" si="1"/>
        <v>-7.2201982028520545E-2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42"/>
      <c r="F31" s="191"/>
      <c r="G31" s="52"/>
      <c r="H31" s="191"/>
      <c r="I31" s="53"/>
    </row>
    <row r="32" spans="1:9" ht="16.5">
      <c r="A32" s="33"/>
      <c r="B32" s="39" t="s">
        <v>26</v>
      </c>
      <c r="C32" s="153" t="s">
        <v>100</v>
      </c>
      <c r="D32" s="20" t="s">
        <v>161</v>
      </c>
      <c r="E32" s="177">
        <v>23879.038888888888</v>
      </c>
      <c r="F32" s="177">
        <v>128499.8</v>
      </c>
      <c r="G32" s="45">
        <f>(F32-E32)/E32</f>
        <v>4.3812802348503235</v>
      </c>
      <c r="H32" s="177">
        <v>119948.8</v>
      </c>
      <c r="I32" s="44">
        <f>(F32-H32)/H32</f>
        <v>7.1288749866609755E-2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22159.762500000001</v>
      </c>
      <c r="F33" s="171">
        <v>133399.79999999999</v>
      </c>
      <c r="G33" s="48">
        <f>(F33-E33)/E33</f>
        <v>5.019911088848537</v>
      </c>
      <c r="H33" s="171">
        <v>118448.8</v>
      </c>
      <c r="I33" s="44">
        <f>(F33-H33)/H33</f>
        <v>0.12622331336408629</v>
      </c>
    </row>
    <row r="34" spans="1:9" ht="16.5">
      <c r="A34" s="37"/>
      <c r="B34" s="166" t="s">
        <v>28</v>
      </c>
      <c r="C34" s="151" t="s">
        <v>102</v>
      </c>
      <c r="D34" s="147" t="s">
        <v>161</v>
      </c>
      <c r="E34" s="171">
        <v>30658.478571428572</v>
      </c>
      <c r="F34" s="171">
        <v>82125</v>
      </c>
      <c r="G34" s="48">
        <f>(F34-E34)/E34</f>
        <v>1.6787043528159422</v>
      </c>
      <c r="H34" s="171">
        <v>98686.25</v>
      </c>
      <c r="I34" s="44">
        <f>(F34-H34)/H34</f>
        <v>-0.16781719844456547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20156.441666666666</v>
      </c>
      <c r="F35" s="171">
        <v>79833.333333333328</v>
      </c>
      <c r="G35" s="48">
        <f>(F35-E35)/E35</f>
        <v>2.960685851876137</v>
      </c>
      <c r="H35" s="171">
        <v>82700</v>
      </c>
      <c r="I35" s="44">
        <f>(F35-H35)/H35</f>
        <v>-3.4663442160419243E-2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25747.641666666666</v>
      </c>
      <c r="F36" s="171">
        <v>57248.800000000003</v>
      </c>
      <c r="G36" s="51">
        <f>(F36-E36)/E36</f>
        <v>1.2234580060245002</v>
      </c>
      <c r="H36" s="171">
        <v>62848.800000000003</v>
      </c>
      <c r="I36" s="56">
        <f>(F36-H36)/H36</f>
        <v>-8.9102735453978427E-2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91"/>
      <c r="G37" s="52"/>
      <c r="H37" s="191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71">
        <v>527106</v>
      </c>
      <c r="F38" s="171">
        <v>1513819.7</v>
      </c>
      <c r="G38" s="45">
        <f t="shared" ref="G38:G43" si="2">(F38-E38)/E38</f>
        <v>1.8719454910397528</v>
      </c>
      <c r="H38" s="171">
        <v>1519800.857142857</v>
      </c>
      <c r="I38" s="44">
        <f t="shared" ref="I38:I43" si="3">(F38-H38)/H38</f>
        <v>-3.9354874125425484E-3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71">
        <v>347702.97619047621</v>
      </c>
      <c r="F39" s="171">
        <v>848124.62512520084</v>
      </c>
      <c r="G39" s="48">
        <f t="shared" si="2"/>
        <v>1.4392216437646688</v>
      </c>
      <c r="H39" s="171">
        <v>856492.4444444445</v>
      </c>
      <c r="I39" s="44">
        <f t="shared" si="3"/>
        <v>-9.7698693940859727E-3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79">
        <v>238999.00833333333</v>
      </c>
      <c r="F40" s="171">
        <v>549372.76824916573</v>
      </c>
      <c r="G40" s="48">
        <f t="shared" si="2"/>
        <v>1.2986403670886881</v>
      </c>
      <c r="H40" s="171">
        <v>563794.33333333337</v>
      </c>
      <c r="I40" s="44">
        <f t="shared" si="3"/>
        <v>-2.5579478599762985E-2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72">
        <v>109192.25</v>
      </c>
      <c r="F41" s="171">
        <v>264145.99119021132</v>
      </c>
      <c r="G41" s="48">
        <f t="shared" si="2"/>
        <v>1.4190910178168443</v>
      </c>
      <c r="H41" s="171">
        <v>259522</v>
      </c>
      <c r="I41" s="44">
        <f t="shared" si="3"/>
        <v>1.7817337991427793E-2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72">
        <v>116499.33333333333</v>
      </c>
      <c r="F42" s="171">
        <v>189601.91648794955</v>
      </c>
      <c r="G42" s="48">
        <f t="shared" si="2"/>
        <v>0.6274935749670919</v>
      </c>
      <c r="H42" s="171">
        <v>193070</v>
      </c>
      <c r="I42" s="44">
        <f t="shared" si="3"/>
        <v>-1.796282960610374E-2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5">
        <v>253349.0625</v>
      </c>
      <c r="F43" s="171">
        <v>673292.00964627357</v>
      </c>
      <c r="G43" s="51">
        <f t="shared" si="2"/>
        <v>1.657566611860952</v>
      </c>
      <c r="H43" s="171">
        <v>691460</v>
      </c>
      <c r="I43" s="59">
        <f t="shared" si="3"/>
        <v>-2.627482479641112E-2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42"/>
      <c r="F44" s="191"/>
      <c r="G44" s="6"/>
      <c r="H44" s="191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69">
        <v>171839.22222222222</v>
      </c>
      <c r="F45" s="171">
        <v>400519.53288938326</v>
      </c>
      <c r="G45" s="45">
        <f t="shared" ref="G45:G50" si="4">(F45-E45)/E45</f>
        <v>1.3307806431492806</v>
      </c>
      <c r="H45" s="171">
        <v>449399.11111111112</v>
      </c>
      <c r="I45" s="44">
        <f t="shared" ref="I45:I50" si="5">(F45-H45)/H45</f>
        <v>-0.10876652181370847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72">
        <v>132942.76666666666</v>
      </c>
      <c r="F46" s="171">
        <v>307332.06778020022</v>
      </c>
      <c r="G46" s="48">
        <f t="shared" si="4"/>
        <v>1.3117622378868317</v>
      </c>
      <c r="H46" s="171">
        <v>312324.40000000002</v>
      </c>
      <c r="I46" s="84">
        <f t="shared" si="5"/>
        <v>-1.5984445082740269E-2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72">
        <v>405003.5</v>
      </c>
      <c r="F47" s="171">
        <v>964274.88605116785</v>
      </c>
      <c r="G47" s="48">
        <f t="shared" si="4"/>
        <v>1.3809050688479676</v>
      </c>
      <c r="H47" s="171">
        <v>981642.28571428568</v>
      </c>
      <c r="I47" s="84">
        <f t="shared" si="5"/>
        <v>-1.7692187791686822E-2</v>
      </c>
    </row>
    <row r="48" spans="1:9" ht="16.5">
      <c r="A48" s="37"/>
      <c r="B48" s="34" t="s">
        <v>48</v>
      </c>
      <c r="C48" s="127" t="s">
        <v>157</v>
      </c>
      <c r="D48" s="11" t="s">
        <v>114</v>
      </c>
      <c r="E48" s="172">
        <v>481317.4181309524</v>
      </c>
      <c r="F48" s="171">
        <v>1293352.0725</v>
      </c>
      <c r="G48" s="48">
        <f t="shared" si="4"/>
        <v>1.6871083899733641</v>
      </c>
      <c r="H48" s="171">
        <v>1317879.142857143</v>
      </c>
      <c r="I48" s="84">
        <f t="shared" si="5"/>
        <v>-1.8611016412300611E-2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72">
        <v>39945.833333333336</v>
      </c>
      <c r="F49" s="171">
        <v>137808.73208453838</v>
      </c>
      <c r="G49" s="48">
        <f t="shared" si="4"/>
        <v>2.449890028193304</v>
      </c>
      <c r="H49" s="171">
        <v>140986</v>
      </c>
      <c r="I49" s="44">
        <f t="shared" si="5"/>
        <v>-2.2536052625520404E-2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5">
        <v>707562.5</v>
      </c>
      <c r="F50" s="171">
        <v>1786624</v>
      </c>
      <c r="G50" s="56">
        <f t="shared" si="4"/>
        <v>1.525040544121544</v>
      </c>
      <c r="H50" s="171">
        <v>1778306</v>
      </c>
      <c r="I50" s="59">
        <f t="shared" si="5"/>
        <v>4.6774852022092939E-3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42"/>
      <c r="F51" s="191"/>
      <c r="G51" s="52"/>
      <c r="H51" s="191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69">
        <v>75802.5</v>
      </c>
      <c r="F52" s="168">
        <v>137487.05537708566</v>
      </c>
      <c r="G52" s="170">
        <f t="shared" ref="G52:G60" si="6">(F52-E52)/E52</f>
        <v>0.81375357510749202</v>
      </c>
      <c r="H52" s="168">
        <v>140686.66666666666</v>
      </c>
      <c r="I52" s="116">
        <f t="shared" ref="I52:I60" si="7">(F52-H52)/H52</f>
        <v>-2.2742818245611949E-2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72">
        <v>70286.666666666657</v>
      </c>
      <c r="F53" s="171">
        <v>217978.82684464217</v>
      </c>
      <c r="G53" s="173">
        <f t="shared" si="6"/>
        <v>2.1012827493783868</v>
      </c>
      <c r="H53" s="171">
        <v>221506.66666666666</v>
      </c>
      <c r="I53" s="84">
        <f t="shared" si="7"/>
        <v>-1.5926562731104342E-2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72">
        <v>62237.625</v>
      </c>
      <c r="F54" s="171">
        <v>124711.12110938079</v>
      </c>
      <c r="G54" s="173">
        <f t="shared" si="6"/>
        <v>1.0037898475300238</v>
      </c>
      <c r="H54" s="171">
        <v>126019.33333333333</v>
      </c>
      <c r="I54" s="84">
        <f t="shared" si="7"/>
        <v>-1.0381043839457446E-2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72">
        <v>92450.9375</v>
      </c>
      <c r="F55" s="171">
        <v>185297.13887252501</v>
      </c>
      <c r="G55" s="173">
        <f t="shared" si="6"/>
        <v>1.0042753906365203</v>
      </c>
      <c r="H55" s="171">
        <v>186784</v>
      </c>
      <c r="I55" s="84">
        <f t="shared" si="7"/>
        <v>-7.9603238364902001E-3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72">
        <v>44983.75</v>
      </c>
      <c r="F56" s="171">
        <v>94221.949098998884</v>
      </c>
      <c r="G56" s="178">
        <f t="shared" si="6"/>
        <v>1.0945774662850225</v>
      </c>
      <c r="H56" s="171">
        <v>96086</v>
      </c>
      <c r="I56" s="85">
        <f t="shared" si="7"/>
        <v>-1.9399817881909077E-2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5">
        <v>33745</v>
      </c>
      <c r="F57" s="174">
        <v>102151.54288765295</v>
      </c>
      <c r="G57" s="176">
        <f t="shared" si="6"/>
        <v>2.027160850130477</v>
      </c>
      <c r="H57" s="174">
        <v>119613.6</v>
      </c>
      <c r="I57" s="117">
        <f t="shared" si="7"/>
        <v>-0.14598722145598039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69">
        <v>96368.28571428571</v>
      </c>
      <c r="F58" s="177">
        <v>215357.82607242616</v>
      </c>
      <c r="G58" s="44">
        <f t="shared" si="6"/>
        <v>1.2347375433337333</v>
      </c>
      <c r="H58" s="177">
        <v>209099.25</v>
      </c>
      <c r="I58" s="44">
        <f t="shared" si="7"/>
        <v>2.993112635471511E-2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72">
        <v>95738.833333333328</v>
      </c>
      <c r="F59" s="171">
        <v>193583.64746607342</v>
      </c>
      <c r="G59" s="48">
        <f t="shared" si="6"/>
        <v>1.0219971429156065</v>
      </c>
      <c r="H59" s="171">
        <v>194466.88888888888</v>
      </c>
      <c r="I59" s="44">
        <f t="shared" si="7"/>
        <v>-4.5418601997592673E-3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5">
        <v>607025</v>
      </c>
      <c r="F60" s="171">
        <v>1127765.3333333333</v>
      </c>
      <c r="G60" s="51">
        <f t="shared" si="6"/>
        <v>0.85785648586686425</v>
      </c>
      <c r="H60" s="171">
        <v>1130282.6666666667</v>
      </c>
      <c r="I60" s="51">
        <f t="shared" si="7"/>
        <v>-2.2271714922050372E-3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42"/>
      <c r="F61" s="191"/>
      <c r="G61" s="52"/>
      <c r="H61" s="191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69">
        <v>181016.3125</v>
      </c>
      <c r="F62" s="171">
        <v>396256</v>
      </c>
      <c r="G62" s="45">
        <f t="shared" ref="G62:G67" si="8">(F62-E62)/E62</f>
        <v>1.1890623807730036</v>
      </c>
      <c r="H62" s="171">
        <v>390929.33333333331</v>
      </c>
      <c r="I62" s="44">
        <f t="shared" ref="I62:I67" si="9">(F62-H62)/H62</f>
        <v>1.3625651012800317E-2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72">
        <v>898446.125</v>
      </c>
      <c r="F63" s="171">
        <v>2763114.6666666665</v>
      </c>
      <c r="G63" s="48">
        <f t="shared" si="8"/>
        <v>2.0754372352228314</v>
      </c>
      <c r="H63" s="171">
        <v>2576960.6666666665</v>
      </c>
      <c r="I63" s="44">
        <f t="shared" si="9"/>
        <v>7.2237811934007023E-2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72">
        <v>457346.32142857142</v>
      </c>
      <c r="F64" s="171">
        <v>997928.68990433821</v>
      </c>
      <c r="G64" s="48">
        <f t="shared" si="8"/>
        <v>1.181997849654062</v>
      </c>
      <c r="H64" s="171">
        <v>977822.22222222225</v>
      </c>
      <c r="I64" s="84">
        <f t="shared" si="9"/>
        <v>2.0562498197700525E-2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72">
        <v>237572.75</v>
      </c>
      <c r="F65" s="171">
        <v>594788.18835743412</v>
      </c>
      <c r="G65" s="48">
        <f t="shared" si="8"/>
        <v>1.5036044258334935</v>
      </c>
      <c r="H65" s="171">
        <v>602707.66666666663</v>
      </c>
      <c r="I65" s="84">
        <f t="shared" si="9"/>
        <v>-1.3139833367363574E-2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72">
        <v>108782.27777777778</v>
      </c>
      <c r="F66" s="171">
        <v>296688</v>
      </c>
      <c r="G66" s="48">
        <f t="shared" si="8"/>
        <v>1.727356018469103</v>
      </c>
      <c r="H66" s="171">
        <v>283880.25</v>
      </c>
      <c r="I66" s="84">
        <f t="shared" si="9"/>
        <v>4.5116734961308511E-2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5">
        <v>105500.63333333333</v>
      </c>
      <c r="F67" s="171">
        <v>218073.31182202447</v>
      </c>
      <c r="G67" s="51">
        <f t="shared" si="8"/>
        <v>1.0670332009573193</v>
      </c>
      <c r="H67" s="171">
        <v>224387.75</v>
      </c>
      <c r="I67" s="85">
        <f t="shared" si="9"/>
        <v>-2.814074377043994E-2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42"/>
      <c r="F68" s="191"/>
      <c r="G68" s="60"/>
      <c r="H68" s="191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69">
        <v>100682.25</v>
      </c>
      <c r="F69" s="177">
        <v>288809.31973204791</v>
      </c>
      <c r="G69" s="45">
        <f>(F69-E69)/E69</f>
        <v>1.8685227011915995</v>
      </c>
      <c r="H69" s="177">
        <v>295442</v>
      </c>
      <c r="I69" s="44">
        <f>(F69-H69)/H69</f>
        <v>-2.245002493874294E-2</v>
      </c>
    </row>
    <row r="70" spans="1:9" ht="16.5">
      <c r="A70" s="37"/>
      <c r="B70" s="34" t="s">
        <v>67</v>
      </c>
      <c r="C70" s="151" t="s">
        <v>139</v>
      </c>
      <c r="D70" s="13" t="s">
        <v>135</v>
      </c>
      <c r="E70" s="172">
        <v>74887</v>
      </c>
      <c r="F70" s="171">
        <v>193113.64342602892</v>
      </c>
      <c r="G70" s="48">
        <f>(F70-E70)/E70</f>
        <v>1.5787338713799315</v>
      </c>
      <c r="H70" s="171">
        <v>201488.75</v>
      </c>
      <c r="I70" s="44">
        <f>(F70-H70)/H70</f>
        <v>-4.1566125026687967E-2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72">
        <v>36740.899999999994</v>
      </c>
      <c r="F71" s="171">
        <v>78009.186402669642</v>
      </c>
      <c r="G71" s="48">
        <f>(F71-E71)/E71</f>
        <v>1.1232247006107541</v>
      </c>
      <c r="H71" s="171">
        <v>80258.75</v>
      </c>
      <c r="I71" s="44">
        <f>(F71-H71)/H71</f>
        <v>-2.8028889028677346E-2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72">
        <v>49932.5</v>
      </c>
      <c r="F72" s="171">
        <v>120738.84746607342</v>
      </c>
      <c r="G72" s="48">
        <f>(F72-E72)/E72</f>
        <v>1.4180413050833309</v>
      </c>
      <c r="H72" s="171">
        <v>129312</v>
      </c>
      <c r="I72" s="44">
        <f>(F72-H72)/H72</f>
        <v>-6.629819764543568E-2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5">
        <v>46207.71875</v>
      </c>
      <c r="F73" s="180">
        <v>110494.51867408231</v>
      </c>
      <c r="G73" s="48">
        <f>(F73-E73)/E73</f>
        <v>1.3912567350900074</v>
      </c>
      <c r="H73" s="180">
        <v>112549.33333333333</v>
      </c>
      <c r="I73" s="59">
        <f>(F73-H73)/H73</f>
        <v>-1.8257013154981076E-2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42"/>
      <c r="F74" s="146"/>
      <c r="G74" s="52"/>
      <c r="H74" s="146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69">
        <v>28918</v>
      </c>
      <c r="F75" s="168">
        <v>71552</v>
      </c>
      <c r="G75" s="44">
        <f t="shared" ref="G75:G81" si="10">(F75-E75)/E75</f>
        <v>1.4743066602116328</v>
      </c>
      <c r="H75" s="168">
        <v>71711.71428571429</v>
      </c>
      <c r="I75" s="45">
        <f t="shared" ref="I75:I81" si="11">(F75-H75)/H75</f>
        <v>-2.2271714922049578E-3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72">
        <v>41356.78125</v>
      </c>
      <c r="F76" s="171">
        <v>106512</v>
      </c>
      <c r="G76" s="48">
        <f t="shared" si="10"/>
        <v>1.575442207558162</v>
      </c>
      <c r="H76" s="171">
        <v>108658</v>
      </c>
      <c r="I76" s="44">
        <f t="shared" si="11"/>
        <v>-1.9750041414345929E-2</v>
      </c>
    </row>
    <row r="77" spans="1:9" ht="16.5">
      <c r="A77" s="37"/>
      <c r="B77" s="34" t="s">
        <v>75</v>
      </c>
      <c r="C77" s="151" t="s">
        <v>148</v>
      </c>
      <c r="D77" s="13" t="s">
        <v>145</v>
      </c>
      <c r="E77" s="172">
        <v>19184.357142857145</v>
      </c>
      <c r="F77" s="171">
        <v>45696</v>
      </c>
      <c r="G77" s="48">
        <f t="shared" si="10"/>
        <v>1.3819406436047224</v>
      </c>
      <c r="H77" s="171">
        <v>45798</v>
      </c>
      <c r="I77" s="44">
        <f t="shared" si="11"/>
        <v>-2.2271714922048997E-3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72">
        <v>37113.46428571429</v>
      </c>
      <c r="F78" s="171">
        <v>93076.326956865654</v>
      </c>
      <c r="G78" s="48">
        <f t="shared" si="10"/>
        <v>1.5078857160928678</v>
      </c>
      <c r="H78" s="171">
        <v>92194.666666666672</v>
      </c>
      <c r="I78" s="44">
        <f t="shared" si="11"/>
        <v>9.5630292084753557E-3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81">
        <v>44743.78125</v>
      </c>
      <c r="F79" s="171">
        <v>131699.52244419727</v>
      </c>
      <c r="G79" s="48">
        <f t="shared" si="10"/>
        <v>1.9434151241787878</v>
      </c>
      <c r="H79" s="171">
        <v>133103.55555555556</v>
      </c>
      <c r="I79" s="44">
        <f t="shared" si="11"/>
        <v>-1.0548426790689829E-2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81">
        <v>156666</v>
      </c>
      <c r="F80" s="171">
        <v>577920</v>
      </c>
      <c r="G80" s="48">
        <f t="shared" si="10"/>
        <v>2.6888667611351535</v>
      </c>
      <c r="H80" s="171">
        <v>579210</v>
      </c>
      <c r="I80" s="44">
        <f t="shared" si="11"/>
        <v>-2.2271714922048997E-3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5">
        <v>64847.175000000003</v>
      </c>
      <c r="F81" s="174">
        <v>161573.57285517242</v>
      </c>
      <c r="G81" s="51">
        <f t="shared" si="10"/>
        <v>1.4916054223668558</v>
      </c>
      <c r="H81" s="174">
        <v>164962.6</v>
      </c>
      <c r="I81" s="56">
        <f t="shared" si="11"/>
        <v>-2.054421514226612E-2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4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2" t="s">
        <v>203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213</v>
      </c>
      <c r="B10" s="2"/>
      <c r="C10" s="2"/>
      <c r="D10" s="2"/>
    </row>
    <row r="11" spans="1:9" ht="18.75" thickBot="1">
      <c r="A11" s="2"/>
      <c r="B11" s="2"/>
      <c r="C11" s="2"/>
      <c r="D11" s="2"/>
      <c r="F11" s="125"/>
      <c r="H11" s="125"/>
    </row>
    <row r="12" spans="1:9" ht="30.75" customHeight="1">
      <c r="A12" s="213" t="s">
        <v>3</v>
      </c>
      <c r="B12" s="219"/>
      <c r="C12" s="221" t="s">
        <v>0</v>
      </c>
      <c r="D12" s="215" t="s">
        <v>23</v>
      </c>
      <c r="E12" s="215" t="s">
        <v>210</v>
      </c>
      <c r="F12" s="223" t="s">
        <v>215</v>
      </c>
      <c r="G12" s="215" t="s">
        <v>197</v>
      </c>
      <c r="H12" s="223" t="s">
        <v>212</v>
      </c>
      <c r="I12" s="215" t="s">
        <v>187</v>
      </c>
    </row>
    <row r="13" spans="1:9" ht="30.75" customHeight="1" thickBot="1">
      <c r="A13" s="214"/>
      <c r="B13" s="220"/>
      <c r="C13" s="222"/>
      <c r="D13" s="216"/>
      <c r="E13" s="216"/>
      <c r="F13" s="224"/>
      <c r="G13" s="216"/>
      <c r="H13" s="224"/>
      <c r="I13" s="21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68">
        <v>29701.661111111112</v>
      </c>
      <c r="F15" s="143">
        <v>48000</v>
      </c>
      <c r="G15" s="44">
        <f>(F15-E15)/E15</f>
        <v>0.61607122983581719</v>
      </c>
      <c r="H15" s="143">
        <v>52833.2</v>
      </c>
      <c r="I15" s="118">
        <f>(F15-H15)/H15</f>
        <v>-9.1480357048219635E-2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71">
        <v>24426.65625</v>
      </c>
      <c r="F16" s="143">
        <v>61000</v>
      </c>
      <c r="G16" s="48">
        <f t="shared" ref="G16:G39" si="0">(F16-E16)/E16</f>
        <v>1.4972718073109168</v>
      </c>
      <c r="H16" s="143">
        <v>53666.6</v>
      </c>
      <c r="I16" s="48">
        <f>(F16-H16)/H16</f>
        <v>0.1366473747172357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71">
        <v>20700.362499999999</v>
      </c>
      <c r="F17" s="143">
        <v>48166.6</v>
      </c>
      <c r="G17" s="48">
        <f t="shared" si="0"/>
        <v>1.3268481409443917</v>
      </c>
      <c r="H17" s="143">
        <v>44500</v>
      </c>
      <c r="I17" s="48">
        <f t="shared" ref="I17:I29" si="1">(F17-H17)/H17</f>
        <v>8.2395505617977496E-2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71">
        <v>12111.079861111111</v>
      </c>
      <c r="F18" s="143">
        <v>45833.2</v>
      </c>
      <c r="G18" s="48">
        <f t="shared" si="0"/>
        <v>2.7844024253502946</v>
      </c>
      <c r="H18" s="143">
        <v>45000</v>
      </c>
      <c r="I18" s="48">
        <f t="shared" si="1"/>
        <v>1.851555555555549E-2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71">
        <v>27845.351785714287</v>
      </c>
      <c r="F19" s="143">
        <v>70500</v>
      </c>
      <c r="G19" s="48">
        <f t="shared" si="0"/>
        <v>1.5318408811114088</v>
      </c>
      <c r="H19" s="143">
        <v>60566.6</v>
      </c>
      <c r="I19" s="48">
        <f t="shared" si="1"/>
        <v>0.1640078855342714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71">
        <v>28523.466666666667</v>
      </c>
      <c r="F20" s="143">
        <v>47833.2</v>
      </c>
      <c r="G20" s="48">
        <f t="shared" si="0"/>
        <v>0.67697708553425007</v>
      </c>
      <c r="H20" s="143">
        <v>44500</v>
      </c>
      <c r="I20" s="48">
        <f t="shared" si="1"/>
        <v>7.4903370786516793E-2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71">
        <v>20372.772222222222</v>
      </c>
      <c r="F21" s="143">
        <v>59500</v>
      </c>
      <c r="G21" s="48">
        <f t="shared" si="0"/>
        <v>1.9205647297768618</v>
      </c>
      <c r="H21" s="143">
        <v>62666.6</v>
      </c>
      <c r="I21" s="48">
        <f t="shared" si="1"/>
        <v>-5.0530904820111487E-2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71">
        <v>4927.6694444444447</v>
      </c>
      <c r="F22" s="143">
        <v>17666.599999999999</v>
      </c>
      <c r="G22" s="48">
        <f t="shared" si="0"/>
        <v>2.5851836652553239</v>
      </c>
      <c r="H22" s="143">
        <v>19000</v>
      </c>
      <c r="I22" s="48">
        <f t="shared" si="1"/>
        <v>-7.0178947368421132E-2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71">
        <v>5285.8249999999998</v>
      </c>
      <c r="F23" s="143">
        <v>19500</v>
      </c>
      <c r="G23" s="48">
        <f t="shared" si="0"/>
        <v>2.6891119172503819</v>
      </c>
      <c r="H23" s="143">
        <v>19666.599999999999</v>
      </c>
      <c r="I23" s="48">
        <f t="shared" si="1"/>
        <v>-8.4712151566614744E-3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71">
        <v>5314.5187500000002</v>
      </c>
      <c r="F24" s="143">
        <v>19500</v>
      </c>
      <c r="G24" s="48">
        <f t="shared" si="0"/>
        <v>2.6691939415963111</v>
      </c>
      <c r="H24" s="143">
        <v>20166.599999999999</v>
      </c>
      <c r="I24" s="48">
        <f t="shared" si="1"/>
        <v>-3.3054654726131255E-2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71">
        <v>5389.8826388888892</v>
      </c>
      <c r="F25" s="143">
        <v>25666.6</v>
      </c>
      <c r="G25" s="48">
        <f t="shared" si="0"/>
        <v>3.7619960803619845</v>
      </c>
      <c r="H25" s="143">
        <v>30000</v>
      </c>
      <c r="I25" s="48">
        <f t="shared" si="1"/>
        <v>-0.14444666666666672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71">
        <v>16207.93125</v>
      </c>
      <c r="F26" s="143">
        <v>42833.2</v>
      </c>
      <c r="G26" s="48">
        <f t="shared" si="0"/>
        <v>1.6427308543772356</v>
      </c>
      <c r="H26" s="143">
        <v>48000</v>
      </c>
      <c r="I26" s="48">
        <f t="shared" si="1"/>
        <v>-0.10764166666666673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71">
        <v>5282.75</v>
      </c>
      <c r="F27" s="143">
        <v>20666.599999999999</v>
      </c>
      <c r="G27" s="48">
        <f t="shared" si="0"/>
        <v>2.9120912403577681</v>
      </c>
      <c r="H27" s="143">
        <v>20166.599999999999</v>
      </c>
      <c r="I27" s="48">
        <f t="shared" si="1"/>
        <v>2.4793470391637661E-2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71">
        <v>18573.491666666669</v>
      </c>
      <c r="F28" s="143">
        <v>51500</v>
      </c>
      <c r="G28" s="48">
        <f t="shared" si="0"/>
        <v>1.7727688968911335</v>
      </c>
      <c r="H28" s="143">
        <v>52200</v>
      </c>
      <c r="I28" s="48">
        <f t="shared" si="1"/>
        <v>-1.3409961685823755E-2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71">
        <v>21789.575000000001</v>
      </c>
      <c r="F29" s="143">
        <v>68400</v>
      </c>
      <c r="G29" s="48">
        <f t="shared" si="0"/>
        <v>2.1391158386521996</v>
      </c>
      <c r="H29" s="143">
        <v>65733.2</v>
      </c>
      <c r="I29" s="48">
        <f t="shared" si="1"/>
        <v>4.0570062008239413E-2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4">
        <v>21435.713888888888</v>
      </c>
      <c r="F30" s="145">
        <v>48333.2</v>
      </c>
      <c r="G30" s="51">
        <f t="shared" si="0"/>
        <v>1.2547977758302375</v>
      </c>
      <c r="H30" s="145">
        <v>52200</v>
      </c>
      <c r="I30" s="51">
        <f>(F30-H30)/H30</f>
        <v>-7.4076628352490473E-2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42"/>
      <c r="F31" s="142"/>
      <c r="G31" s="41"/>
      <c r="H31" s="142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7">
        <v>23879.038888888888</v>
      </c>
      <c r="F32" s="143">
        <v>90833.2</v>
      </c>
      <c r="G32" s="44">
        <f t="shared" si="0"/>
        <v>2.8038884405127975</v>
      </c>
      <c r="H32" s="143">
        <v>92166.6</v>
      </c>
      <c r="I32" s="45">
        <f>(F32-H32)/H32</f>
        <v>-1.4467279904000024E-2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22159.762500000001</v>
      </c>
      <c r="F33" s="143">
        <v>90833.2</v>
      </c>
      <c r="G33" s="48">
        <f t="shared" si="0"/>
        <v>3.099015050364371</v>
      </c>
      <c r="H33" s="143">
        <v>90500</v>
      </c>
      <c r="I33" s="48">
        <f>(F33-H33)/H33</f>
        <v>3.6817679558010727E-3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71">
        <v>30658.478571428572</v>
      </c>
      <c r="F34" s="143">
        <v>76666.600000000006</v>
      </c>
      <c r="G34" s="48">
        <f>(F34-E34)/E34</f>
        <v>1.5006655115445813</v>
      </c>
      <c r="H34" s="143">
        <v>92666.6</v>
      </c>
      <c r="I34" s="48">
        <f>(F34-H34)/H34</f>
        <v>-0.1726619947208595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20156.441666666666</v>
      </c>
      <c r="F35" s="143">
        <v>51000</v>
      </c>
      <c r="G35" s="48">
        <f t="shared" si="0"/>
        <v>1.5302084982757789</v>
      </c>
      <c r="H35" s="143">
        <v>53500</v>
      </c>
      <c r="I35" s="48">
        <f>(F35-H35)/H35</f>
        <v>-4.6728971962616821E-2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25747.641666666666</v>
      </c>
      <c r="F36" s="143">
        <v>45333.2</v>
      </c>
      <c r="G36" s="55">
        <f t="shared" si="0"/>
        <v>0.76067387401499864</v>
      </c>
      <c r="H36" s="143">
        <v>56333.2</v>
      </c>
      <c r="I36" s="48">
        <f>(F36-H36)/H36</f>
        <v>-0.19526673435913458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41"/>
      <c r="G37" s="6"/>
      <c r="H37" s="141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68">
        <v>527106</v>
      </c>
      <c r="F38" s="198">
        <v>1424320</v>
      </c>
      <c r="G38" s="170">
        <f t="shared" si="0"/>
        <v>1.7021509905028591</v>
      </c>
      <c r="H38" s="198">
        <v>1478800</v>
      </c>
      <c r="I38" s="170">
        <f>(F38-H38)/H38</f>
        <v>-3.6840681633757102E-2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74">
        <v>347702.97619047621</v>
      </c>
      <c r="F39" s="144">
        <v>957600</v>
      </c>
      <c r="G39" s="176">
        <f t="shared" si="0"/>
        <v>1.7540747867381332</v>
      </c>
      <c r="H39" s="144">
        <v>1071520</v>
      </c>
      <c r="I39" s="176">
        <f>(F39-H39)/H39</f>
        <v>-0.10631626101239361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2" t="s">
        <v>204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216</v>
      </c>
      <c r="B10" s="2"/>
      <c r="C10" s="2"/>
      <c r="D10" s="2"/>
    </row>
    <row r="11" spans="1:9" ht="18.75" thickBot="1">
      <c r="A11" s="2"/>
      <c r="B11" s="2"/>
      <c r="C11" s="2"/>
      <c r="D11" s="125"/>
      <c r="E11" s="125"/>
      <c r="H11" s="125"/>
    </row>
    <row r="12" spans="1:9" ht="24.75" customHeight="1">
      <c r="A12" s="213" t="s">
        <v>3</v>
      </c>
      <c r="B12" s="219"/>
      <c r="C12" s="221" t="s">
        <v>0</v>
      </c>
      <c r="D12" s="215" t="s">
        <v>214</v>
      </c>
      <c r="E12" s="223" t="s">
        <v>215</v>
      </c>
      <c r="F12" s="230" t="s">
        <v>186</v>
      </c>
      <c r="G12" s="215" t="s">
        <v>210</v>
      </c>
      <c r="H12" s="232" t="s">
        <v>217</v>
      </c>
      <c r="I12" s="228" t="s">
        <v>196</v>
      </c>
    </row>
    <row r="13" spans="1:9" ht="39.75" customHeight="1" thickBot="1">
      <c r="A13" s="214"/>
      <c r="B13" s="220"/>
      <c r="C13" s="222"/>
      <c r="D13" s="216"/>
      <c r="E13" s="224"/>
      <c r="F13" s="231"/>
      <c r="G13" s="216"/>
      <c r="H13" s="233"/>
      <c r="I13" s="229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33">
        <v>73498.8</v>
      </c>
      <c r="E15" s="133">
        <v>48000</v>
      </c>
      <c r="F15" s="67">
        <f t="shared" ref="F15:F30" si="0">D15-E15</f>
        <v>25498.800000000003</v>
      </c>
      <c r="G15" s="168">
        <v>29701.661111111112</v>
      </c>
      <c r="H15" s="66">
        <f>AVERAGE(D15:E15)</f>
        <v>60749.4</v>
      </c>
      <c r="I15" s="69">
        <f>(H15-G15)/G15</f>
        <v>1.0453199493705831</v>
      </c>
    </row>
    <row r="16" spans="1:9" ht="16.5" customHeight="1">
      <c r="A16" s="37"/>
      <c r="B16" s="34" t="s">
        <v>5</v>
      </c>
      <c r="C16" s="15" t="s">
        <v>164</v>
      </c>
      <c r="D16" s="133">
        <v>89332</v>
      </c>
      <c r="E16" s="133">
        <v>61000</v>
      </c>
      <c r="F16" s="71">
        <f t="shared" si="0"/>
        <v>28332</v>
      </c>
      <c r="G16" s="171">
        <v>24426.65625</v>
      </c>
      <c r="H16" s="68">
        <f t="shared" ref="H16:H30" si="1">AVERAGE(D16:E16)</f>
        <v>75166</v>
      </c>
      <c r="I16" s="72">
        <f t="shared" ref="I16:I39" si="2">(H16-G16)/G16</f>
        <v>2.0772120109562682</v>
      </c>
    </row>
    <row r="17" spans="1:9" ht="16.5">
      <c r="A17" s="37"/>
      <c r="B17" s="34" t="s">
        <v>6</v>
      </c>
      <c r="C17" s="15" t="s">
        <v>165</v>
      </c>
      <c r="D17" s="133">
        <v>62898.8</v>
      </c>
      <c r="E17" s="133">
        <v>48166.6</v>
      </c>
      <c r="F17" s="71">
        <f t="shared" si="0"/>
        <v>14732.200000000004</v>
      </c>
      <c r="G17" s="171">
        <v>20700.362499999999</v>
      </c>
      <c r="H17" s="68">
        <f t="shared" si="1"/>
        <v>55532.7</v>
      </c>
      <c r="I17" s="72">
        <f t="shared" si="2"/>
        <v>1.6826921509224775</v>
      </c>
    </row>
    <row r="18" spans="1:9" ht="16.5">
      <c r="A18" s="37"/>
      <c r="B18" s="34" t="s">
        <v>7</v>
      </c>
      <c r="C18" s="151" t="s">
        <v>166</v>
      </c>
      <c r="D18" s="133">
        <v>56298.8</v>
      </c>
      <c r="E18" s="133">
        <v>45833.2</v>
      </c>
      <c r="F18" s="71">
        <f t="shared" si="0"/>
        <v>10465.600000000006</v>
      </c>
      <c r="G18" s="171">
        <v>12111.079861111111</v>
      </c>
      <c r="H18" s="68">
        <f t="shared" si="1"/>
        <v>51066</v>
      </c>
      <c r="I18" s="72">
        <f t="shared" si="2"/>
        <v>3.2164695952483822</v>
      </c>
    </row>
    <row r="19" spans="1:9" ht="16.5">
      <c r="A19" s="37"/>
      <c r="B19" s="34" t="s">
        <v>8</v>
      </c>
      <c r="C19" s="15" t="s">
        <v>167</v>
      </c>
      <c r="D19" s="133">
        <v>81123.5</v>
      </c>
      <c r="E19" s="133">
        <v>70500</v>
      </c>
      <c r="F19" s="71">
        <f>D19-E19</f>
        <v>10623.5</v>
      </c>
      <c r="G19" s="171">
        <v>27845.351785714287</v>
      </c>
      <c r="H19" s="68">
        <f t="shared" si="1"/>
        <v>75811.75</v>
      </c>
      <c r="I19" s="72">
        <f t="shared" si="2"/>
        <v>1.7225998286325936</v>
      </c>
    </row>
    <row r="20" spans="1:9" ht="16.5">
      <c r="A20" s="37"/>
      <c r="B20" s="34" t="s">
        <v>9</v>
      </c>
      <c r="C20" s="151" t="s">
        <v>168</v>
      </c>
      <c r="D20" s="133">
        <v>53141.142857142855</v>
      </c>
      <c r="E20" s="133">
        <v>47833.2</v>
      </c>
      <c r="F20" s="71">
        <f t="shared" si="0"/>
        <v>5307.942857142858</v>
      </c>
      <c r="G20" s="171">
        <v>28523.466666666667</v>
      </c>
      <c r="H20" s="68">
        <f t="shared" si="1"/>
        <v>50487.171428571426</v>
      </c>
      <c r="I20" s="72">
        <f t="shared" si="2"/>
        <v>0.77002227739632256</v>
      </c>
    </row>
    <row r="21" spans="1:9" ht="16.5">
      <c r="A21" s="37"/>
      <c r="B21" s="34" t="s">
        <v>10</v>
      </c>
      <c r="C21" s="15" t="s">
        <v>169</v>
      </c>
      <c r="D21" s="133">
        <v>73499.8</v>
      </c>
      <c r="E21" s="133">
        <v>59500</v>
      </c>
      <c r="F21" s="71">
        <f t="shared" si="0"/>
        <v>13999.800000000003</v>
      </c>
      <c r="G21" s="171">
        <v>20372.772222222222</v>
      </c>
      <c r="H21" s="68">
        <f t="shared" si="1"/>
        <v>66499.899999999994</v>
      </c>
      <c r="I21" s="72">
        <f t="shared" si="2"/>
        <v>2.2641556718266944</v>
      </c>
    </row>
    <row r="22" spans="1:9" ht="16.5">
      <c r="A22" s="37"/>
      <c r="B22" s="34" t="s">
        <v>11</v>
      </c>
      <c r="C22" s="15" t="s">
        <v>170</v>
      </c>
      <c r="D22" s="133">
        <v>24499.777777777777</v>
      </c>
      <c r="E22" s="133">
        <v>17666.599999999999</v>
      </c>
      <c r="F22" s="71">
        <f t="shared" si="0"/>
        <v>6833.1777777777788</v>
      </c>
      <c r="G22" s="171">
        <v>4927.6694444444447</v>
      </c>
      <c r="H22" s="68">
        <f t="shared" si="1"/>
        <v>21083.188888888886</v>
      </c>
      <c r="I22" s="72">
        <f t="shared" si="2"/>
        <v>3.2785314897001676</v>
      </c>
    </row>
    <row r="23" spans="1:9" ht="16.5">
      <c r="A23" s="37"/>
      <c r="B23" s="34" t="s">
        <v>12</v>
      </c>
      <c r="C23" s="15" t="s">
        <v>171</v>
      </c>
      <c r="D23" s="133">
        <v>26666.444444444445</v>
      </c>
      <c r="E23" s="133">
        <v>19500</v>
      </c>
      <c r="F23" s="71">
        <f t="shared" si="0"/>
        <v>7166.4444444444453</v>
      </c>
      <c r="G23" s="171">
        <v>5285.8249999999998</v>
      </c>
      <c r="H23" s="68">
        <f t="shared" si="1"/>
        <v>23083.222222222223</v>
      </c>
      <c r="I23" s="72">
        <f t="shared" si="2"/>
        <v>3.3670046250532741</v>
      </c>
    </row>
    <row r="24" spans="1:9" ht="16.5">
      <c r="A24" s="37"/>
      <c r="B24" s="34" t="s">
        <v>13</v>
      </c>
      <c r="C24" s="15" t="s">
        <v>172</v>
      </c>
      <c r="D24" s="133">
        <v>27166.444444444445</v>
      </c>
      <c r="E24" s="133">
        <v>19500</v>
      </c>
      <c r="F24" s="71">
        <f t="shared" si="0"/>
        <v>7666.4444444444453</v>
      </c>
      <c r="G24" s="171">
        <v>5314.5187500000002</v>
      </c>
      <c r="H24" s="68">
        <f t="shared" si="1"/>
        <v>23333.222222222223</v>
      </c>
      <c r="I24" s="72">
        <f t="shared" si="2"/>
        <v>3.3904675700358049</v>
      </c>
    </row>
    <row r="25" spans="1:9" ht="16.5">
      <c r="A25" s="37"/>
      <c r="B25" s="34" t="s">
        <v>14</v>
      </c>
      <c r="C25" s="151" t="s">
        <v>173</v>
      </c>
      <c r="D25" s="133">
        <v>27777.555555555555</v>
      </c>
      <c r="E25" s="133">
        <v>25666.6</v>
      </c>
      <c r="F25" s="71">
        <f t="shared" si="0"/>
        <v>2110.9555555555562</v>
      </c>
      <c r="G25" s="171">
        <v>5389.8826388888892</v>
      </c>
      <c r="H25" s="68">
        <f t="shared" si="1"/>
        <v>26722.077777777777</v>
      </c>
      <c r="I25" s="72">
        <f t="shared" si="2"/>
        <v>3.9578218243517203</v>
      </c>
    </row>
    <row r="26" spans="1:9" ht="16.5">
      <c r="A26" s="37"/>
      <c r="B26" s="34" t="s">
        <v>15</v>
      </c>
      <c r="C26" s="15" t="s">
        <v>174</v>
      </c>
      <c r="D26" s="133">
        <v>61749.8</v>
      </c>
      <c r="E26" s="133">
        <v>42833.2</v>
      </c>
      <c r="F26" s="71">
        <f t="shared" si="0"/>
        <v>18916.600000000006</v>
      </c>
      <c r="G26" s="171">
        <v>16207.93125</v>
      </c>
      <c r="H26" s="68">
        <f t="shared" si="1"/>
        <v>52291.5</v>
      </c>
      <c r="I26" s="72">
        <f t="shared" si="2"/>
        <v>2.2262908321504633</v>
      </c>
    </row>
    <row r="27" spans="1:9" ht="16.5">
      <c r="A27" s="37"/>
      <c r="B27" s="34" t="s">
        <v>16</v>
      </c>
      <c r="C27" s="15" t="s">
        <v>175</v>
      </c>
      <c r="D27" s="133">
        <v>26888.666666666668</v>
      </c>
      <c r="E27" s="133">
        <v>20666.599999999999</v>
      </c>
      <c r="F27" s="71">
        <f t="shared" si="0"/>
        <v>6222.0666666666693</v>
      </c>
      <c r="G27" s="171">
        <v>5282.75</v>
      </c>
      <c r="H27" s="68">
        <f t="shared" si="1"/>
        <v>23777.633333333331</v>
      </c>
      <c r="I27" s="72">
        <f t="shared" si="2"/>
        <v>3.5009953780385845</v>
      </c>
    </row>
    <row r="28" spans="1:9" ht="16.5">
      <c r="A28" s="37"/>
      <c r="B28" s="34" t="s">
        <v>17</v>
      </c>
      <c r="C28" s="15" t="s">
        <v>176</v>
      </c>
      <c r="D28" s="133">
        <v>60849.8</v>
      </c>
      <c r="E28" s="133">
        <v>51500</v>
      </c>
      <c r="F28" s="71">
        <f t="shared" si="0"/>
        <v>9349.8000000000029</v>
      </c>
      <c r="G28" s="171">
        <v>18573.491666666669</v>
      </c>
      <c r="H28" s="68">
        <f t="shared" si="1"/>
        <v>56174.9</v>
      </c>
      <c r="I28" s="72">
        <f t="shared" si="2"/>
        <v>2.024466320504267</v>
      </c>
    </row>
    <row r="29" spans="1:9" ht="16.5">
      <c r="A29" s="37"/>
      <c r="B29" s="34" t="s">
        <v>18</v>
      </c>
      <c r="C29" s="15" t="s">
        <v>177</v>
      </c>
      <c r="D29" s="133">
        <v>98583.333333333328</v>
      </c>
      <c r="E29" s="133">
        <v>68400</v>
      </c>
      <c r="F29" s="71">
        <f t="shared" si="0"/>
        <v>30183.333333333328</v>
      </c>
      <c r="G29" s="171">
        <v>21789.575000000001</v>
      </c>
      <c r="H29" s="68">
        <f t="shared" si="1"/>
        <v>83491.666666666657</v>
      </c>
      <c r="I29" s="72">
        <f t="shared" si="2"/>
        <v>2.8317253396023858</v>
      </c>
    </row>
    <row r="30" spans="1:9" ht="17.25" thickBot="1">
      <c r="A30" s="38"/>
      <c r="B30" s="36" t="s">
        <v>19</v>
      </c>
      <c r="C30" s="16" t="s">
        <v>178</v>
      </c>
      <c r="D30" s="143">
        <v>54599.8</v>
      </c>
      <c r="E30" s="136">
        <v>48333.2</v>
      </c>
      <c r="F30" s="74">
        <f t="shared" si="0"/>
        <v>6266.6000000000058</v>
      </c>
      <c r="G30" s="174">
        <v>21435.713888888888</v>
      </c>
      <c r="H30" s="100">
        <f t="shared" si="1"/>
        <v>51466.5</v>
      </c>
      <c r="I30" s="75">
        <f t="shared" si="2"/>
        <v>1.4009697212219951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0"/>
      <c r="F31" s="76"/>
      <c r="G31" s="142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128499.8</v>
      </c>
      <c r="E32" s="133">
        <v>90833.2</v>
      </c>
      <c r="F32" s="67">
        <f>D32-E32</f>
        <v>37666.600000000006</v>
      </c>
      <c r="G32" s="177">
        <v>23879.038888888888</v>
      </c>
      <c r="H32" s="68">
        <f>AVERAGE(D32:E32)</f>
        <v>109666.5</v>
      </c>
      <c r="I32" s="78">
        <f t="shared" si="2"/>
        <v>3.5925843376815605</v>
      </c>
    </row>
    <row r="33" spans="1:9" ht="16.5">
      <c r="A33" s="37"/>
      <c r="B33" s="34" t="s">
        <v>27</v>
      </c>
      <c r="C33" s="15" t="s">
        <v>180</v>
      </c>
      <c r="D33" s="47">
        <v>133399.79999999999</v>
      </c>
      <c r="E33" s="133">
        <v>90833.2</v>
      </c>
      <c r="F33" s="79">
        <f>D33-E33</f>
        <v>42566.599999999991</v>
      </c>
      <c r="G33" s="171">
        <v>22159.762500000001</v>
      </c>
      <c r="H33" s="68">
        <f>AVERAGE(D33:E33)</f>
        <v>112116.5</v>
      </c>
      <c r="I33" s="72">
        <f t="shared" si="2"/>
        <v>4.0594630696064549</v>
      </c>
    </row>
    <row r="34" spans="1:9" ht="16.5">
      <c r="A34" s="37"/>
      <c r="B34" s="39" t="s">
        <v>28</v>
      </c>
      <c r="C34" s="15" t="s">
        <v>181</v>
      </c>
      <c r="D34" s="47">
        <v>82125</v>
      </c>
      <c r="E34" s="133">
        <v>76666.600000000006</v>
      </c>
      <c r="F34" s="71">
        <f>D34-E34</f>
        <v>5458.3999999999942</v>
      </c>
      <c r="G34" s="171">
        <v>30658.478571428572</v>
      </c>
      <c r="H34" s="68">
        <f>AVERAGE(D34:E34)</f>
        <v>79395.8</v>
      </c>
      <c r="I34" s="72">
        <f t="shared" si="2"/>
        <v>1.5896849321802617</v>
      </c>
    </row>
    <row r="35" spans="1:9" ht="16.5">
      <c r="A35" s="37"/>
      <c r="B35" s="34" t="s">
        <v>29</v>
      </c>
      <c r="C35" s="15" t="s">
        <v>182</v>
      </c>
      <c r="D35" s="47">
        <v>79833.333333333328</v>
      </c>
      <c r="E35" s="133">
        <v>51000</v>
      </c>
      <c r="F35" s="79">
        <f>D35-E35</f>
        <v>28833.333333333328</v>
      </c>
      <c r="G35" s="171">
        <v>20156.441666666666</v>
      </c>
      <c r="H35" s="68">
        <f>AVERAGE(D35:E35)</f>
        <v>65416.666666666664</v>
      </c>
      <c r="I35" s="72">
        <f t="shared" si="2"/>
        <v>2.2454471750759581</v>
      </c>
    </row>
    <row r="36" spans="1:9" ht="17.25" thickBot="1">
      <c r="A36" s="38"/>
      <c r="B36" s="39" t="s">
        <v>30</v>
      </c>
      <c r="C36" s="15" t="s">
        <v>183</v>
      </c>
      <c r="D36" s="50">
        <v>57248.800000000003</v>
      </c>
      <c r="E36" s="133">
        <v>45333.2</v>
      </c>
      <c r="F36" s="71">
        <f>D36-E36</f>
        <v>11915.600000000006</v>
      </c>
      <c r="G36" s="174">
        <v>25747.641666666666</v>
      </c>
      <c r="H36" s="68">
        <f>AVERAGE(D36:E36)</f>
        <v>51291</v>
      </c>
      <c r="I36" s="80">
        <f t="shared" si="2"/>
        <v>0.99206594001974935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6"/>
      <c r="F37" s="41"/>
      <c r="G37" s="142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1513819.7</v>
      </c>
      <c r="E38" s="134">
        <v>1424320</v>
      </c>
      <c r="F38" s="67">
        <f>D38-E38</f>
        <v>89499.699999999953</v>
      </c>
      <c r="G38" s="171">
        <v>527106</v>
      </c>
      <c r="H38" s="67">
        <f>AVERAGE(D38:E38)</f>
        <v>1469069.85</v>
      </c>
      <c r="I38" s="78">
        <f t="shared" si="2"/>
        <v>1.7870482407713062</v>
      </c>
    </row>
    <row r="39" spans="1:9" ht="17.25" thickBot="1">
      <c r="A39" s="38"/>
      <c r="B39" s="36" t="s">
        <v>32</v>
      </c>
      <c r="C39" s="16" t="s">
        <v>185</v>
      </c>
      <c r="D39" s="57">
        <v>848124.62512520084</v>
      </c>
      <c r="E39" s="135">
        <v>957600</v>
      </c>
      <c r="F39" s="74">
        <f>D39-E39</f>
        <v>-109475.37487479916</v>
      </c>
      <c r="G39" s="171">
        <v>347702.97619047621</v>
      </c>
      <c r="H39" s="81">
        <f>AVERAGE(D39:E39)</f>
        <v>902862.31256260048</v>
      </c>
      <c r="I39" s="75">
        <f t="shared" si="2"/>
        <v>1.5966482152514012</v>
      </c>
    </row>
    <row r="40" spans="1:9" ht="15.75" customHeight="1" thickBot="1">
      <c r="A40" s="225"/>
      <c r="B40" s="226"/>
      <c r="C40" s="227"/>
      <c r="D40" s="83">
        <f>SUM(D15:D39)</f>
        <v>3741625.5235378994</v>
      </c>
      <c r="E40" s="83">
        <f>SUM(E15:E39)</f>
        <v>3431485.4</v>
      </c>
      <c r="F40" s="83">
        <f>SUM(F15:F39)</f>
        <v>310140.12353789923</v>
      </c>
      <c r="G40" s="83">
        <f>SUM(G15:G39)</f>
        <v>1265299.0475198412</v>
      </c>
      <c r="H40" s="83">
        <f>AVERAGE(D40:E40)</f>
        <v>3586555.4617689494</v>
      </c>
      <c r="I40" s="75">
        <f>(H40-G40)/G40</f>
        <v>1.8345516175002956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3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2" t="s">
        <v>201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213</v>
      </c>
      <c r="B10" s="2"/>
      <c r="C10" s="2"/>
    </row>
    <row r="11" spans="1:9" ht="18">
      <c r="A11" s="2"/>
      <c r="B11" s="2"/>
      <c r="C11" s="2"/>
    </row>
    <row r="12" spans="1:9" ht="15.75" thickBot="1">
      <c r="F12" s="125"/>
      <c r="H12" s="125"/>
    </row>
    <row r="13" spans="1:9" ht="24.75" customHeight="1">
      <c r="A13" s="213" t="s">
        <v>3</v>
      </c>
      <c r="B13" s="219"/>
      <c r="C13" s="221" t="s">
        <v>0</v>
      </c>
      <c r="D13" s="215" t="s">
        <v>23</v>
      </c>
      <c r="E13" s="215" t="s">
        <v>210</v>
      </c>
      <c r="F13" s="232" t="s">
        <v>218</v>
      </c>
      <c r="G13" s="215" t="s">
        <v>197</v>
      </c>
      <c r="H13" s="232" t="s">
        <v>209</v>
      </c>
      <c r="I13" s="215" t="s">
        <v>187</v>
      </c>
    </row>
    <row r="14" spans="1:9" ht="33.75" customHeight="1" thickBot="1">
      <c r="A14" s="214"/>
      <c r="B14" s="220"/>
      <c r="C14" s="222"/>
      <c r="D14" s="235"/>
      <c r="E14" s="216"/>
      <c r="F14" s="233"/>
      <c r="G14" s="234"/>
      <c r="H14" s="233"/>
      <c r="I14" s="234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68">
        <v>29701.661111111112</v>
      </c>
      <c r="F16" s="42">
        <v>60749.4</v>
      </c>
      <c r="G16" s="21">
        <f t="shared" ref="G16:G31" si="0">(F16-E16)/E16</f>
        <v>1.0453199493705831</v>
      </c>
      <c r="H16" s="168">
        <v>68941</v>
      </c>
      <c r="I16" s="21">
        <f t="shared" ref="I16:I31" si="1">(F16-H16)/H16</f>
        <v>-0.11882044066665698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71">
        <v>24426.65625</v>
      </c>
      <c r="F17" s="46">
        <v>75166</v>
      </c>
      <c r="G17" s="21">
        <f t="shared" si="0"/>
        <v>2.0772120109562682</v>
      </c>
      <c r="H17" s="171">
        <v>63165.411111111112</v>
      </c>
      <c r="I17" s="21">
        <f t="shared" si="1"/>
        <v>0.18998671389598418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71">
        <v>20700.362499999999</v>
      </c>
      <c r="F18" s="46">
        <v>55532.7</v>
      </c>
      <c r="G18" s="21">
        <f t="shared" si="0"/>
        <v>1.6826921509224775</v>
      </c>
      <c r="H18" s="171">
        <v>53499.333333333328</v>
      </c>
      <c r="I18" s="21">
        <f t="shared" si="1"/>
        <v>3.8007327194108376E-2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71">
        <v>12111.079861111111</v>
      </c>
      <c r="F19" s="46">
        <v>51066</v>
      </c>
      <c r="G19" s="21">
        <f t="shared" si="0"/>
        <v>3.2164695952483822</v>
      </c>
      <c r="H19" s="171">
        <v>48121.9</v>
      </c>
      <c r="I19" s="21">
        <f t="shared" si="1"/>
        <v>6.1180044844447092E-2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71">
        <v>27845.351785714287</v>
      </c>
      <c r="F20" s="46">
        <v>75811.75</v>
      </c>
      <c r="G20" s="21">
        <f t="shared" si="0"/>
        <v>1.7225998286325936</v>
      </c>
      <c r="H20" s="171">
        <v>74063.8</v>
      </c>
      <c r="I20" s="21">
        <f t="shared" si="1"/>
        <v>2.3600598402998454E-2</v>
      </c>
    </row>
    <row r="21" spans="1:9" ht="16.5">
      <c r="A21" s="37"/>
      <c r="B21" s="34" t="s">
        <v>9</v>
      </c>
      <c r="C21" s="15" t="s">
        <v>88</v>
      </c>
      <c r="D21" s="147" t="s">
        <v>161</v>
      </c>
      <c r="E21" s="171">
        <v>28523.466666666667</v>
      </c>
      <c r="F21" s="46">
        <v>50487.171428571426</v>
      </c>
      <c r="G21" s="21">
        <f t="shared" si="0"/>
        <v>0.77002227739632256</v>
      </c>
      <c r="H21" s="171">
        <v>44571.9</v>
      </c>
      <c r="I21" s="21">
        <f t="shared" si="1"/>
        <v>0.13271301938152569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71">
        <v>20372.772222222222</v>
      </c>
      <c r="F22" s="46">
        <v>66499.899999999994</v>
      </c>
      <c r="G22" s="21">
        <f t="shared" si="0"/>
        <v>2.2641556718266944</v>
      </c>
      <c r="H22" s="171">
        <v>68682.649999999994</v>
      </c>
      <c r="I22" s="21">
        <f t="shared" si="1"/>
        <v>-3.1780223972138526E-2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71">
        <v>4927.6694444444447</v>
      </c>
      <c r="F23" s="46">
        <v>21083.188888888886</v>
      </c>
      <c r="G23" s="21">
        <f t="shared" si="0"/>
        <v>3.2785314897001676</v>
      </c>
      <c r="H23" s="171">
        <v>22860.444444444445</v>
      </c>
      <c r="I23" s="21">
        <f t="shared" si="1"/>
        <v>-7.7743700909868721E-2</v>
      </c>
    </row>
    <row r="24" spans="1:9" ht="16.5">
      <c r="A24" s="37"/>
      <c r="B24" s="34" t="s">
        <v>12</v>
      </c>
      <c r="C24" s="15" t="s">
        <v>92</v>
      </c>
      <c r="D24" s="149" t="s">
        <v>81</v>
      </c>
      <c r="E24" s="171">
        <v>5285.8249999999998</v>
      </c>
      <c r="F24" s="46">
        <v>23083.222222222223</v>
      </c>
      <c r="G24" s="21">
        <f t="shared" si="0"/>
        <v>3.3670046250532741</v>
      </c>
      <c r="H24" s="171">
        <v>24304.855555555554</v>
      </c>
      <c r="I24" s="21">
        <f t="shared" si="1"/>
        <v>-5.0262933286764296E-2</v>
      </c>
    </row>
    <row r="25" spans="1:9" ht="16.5">
      <c r="A25" s="37"/>
      <c r="B25" s="34" t="s">
        <v>13</v>
      </c>
      <c r="C25" s="127" t="s">
        <v>93</v>
      </c>
      <c r="D25" s="13" t="s">
        <v>81</v>
      </c>
      <c r="E25" s="171">
        <v>5314.5187500000002</v>
      </c>
      <c r="F25" s="46">
        <v>23333.222222222223</v>
      </c>
      <c r="G25" s="21">
        <f t="shared" si="0"/>
        <v>3.3904675700358049</v>
      </c>
      <c r="H25" s="171">
        <v>24888.188888888886</v>
      </c>
      <c r="I25" s="21">
        <f t="shared" si="1"/>
        <v>-6.2478096482177725E-2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71">
        <v>5389.8826388888892</v>
      </c>
      <c r="F26" s="46">
        <v>26722.077777777777</v>
      </c>
      <c r="G26" s="21">
        <f t="shared" si="0"/>
        <v>3.9578218243517203</v>
      </c>
      <c r="H26" s="171">
        <v>29638.222222222223</v>
      </c>
      <c r="I26" s="21">
        <f t="shared" si="1"/>
        <v>-9.8391341510961877E-2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71">
        <v>16207.93125</v>
      </c>
      <c r="F27" s="46">
        <v>52291.5</v>
      </c>
      <c r="G27" s="21">
        <f t="shared" si="0"/>
        <v>2.2262908321504633</v>
      </c>
      <c r="H27" s="171">
        <v>54724.9</v>
      </c>
      <c r="I27" s="21">
        <f t="shared" si="1"/>
        <v>-4.4466047448236568E-2</v>
      </c>
    </row>
    <row r="28" spans="1:9" ht="16.5">
      <c r="A28" s="37"/>
      <c r="B28" s="34" t="s">
        <v>16</v>
      </c>
      <c r="C28" s="15" t="s">
        <v>96</v>
      </c>
      <c r="D28" s="149" t="s">
        <v>81</v>
      </c>
      <c r="E28" s="171">
        <v>5282.75</v>
      </c>
      <c r="F28" s="46">
        <v>23777.633333333331</v>
      </c>
      <c r="G28" s="21">
        <f t="shared" si="0"/>
        <v>3.5009953780385845</v>
      </c>
      <c r="H28" s="171">
        <v>24610.411111111112</v>
      </c>
      <c r="I28" s="21">
        <f t="shared" si="1"/>
        <v>-3.3838434230860873E-2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71">
        <v>18573.491666666669</v>
      </c>
      <c r="F29" s="46">
        <v>56174.9</v>
      </c>
      <c r="G29" s="21">
        <f t="shared" si="0"/>
        <v>2.024466320504267</v>
      </c>
      <c r="H29" s="171">
        <v>57874.400000000001</v>
      </c>
      <c r="I29" s="21">
        <f t="shared" si="1"/>
        <v>-2.93653152343696E-2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71">
        <v>21789.575000000001</v>
      </c>
      <c r="F30" s="46">
        <v>83491.666666666657</v>
      </c>
      <c r="G30" s="21">
        <f t="shared" si="0"/>
        <v>2.8317253396023858</v>
      </c>
      <c r="H30" s="171">
        <v>82645.766666666663</v>
      </c>
      <c r="I30" s="21">
        <f t="shared" si="1"/>
        <v>1.0235248992386311E-2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4">
        <v>21435.713888888888</v>
      </c>
      <c r="F31" s="49">
        <v>51466.5</v>
      </c>
      <c r="G31" s="23">
        <f t="shared" si="0"/>
        <v>1.4009697212219951</v>
      </c>
      <c r="H31" s="174">
        <v>55524.4</v>
      </c>
      <c r="I31" s="23">
        <f t="shared" si="1"/>
        <v>-7.3083185050176164E-2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42"/>
      <c r="F32" s="41"/>
      <c r="G32" s="41"/>
      <c r="H32" s="142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7">
        <v>23879.038888888888</v>
      </c>
      <c r="F33" s="54">
        <v>109666.5</v>
      </c>
      <c r="G33" s="21">
        <f>(F33-E33)/E33</f>
        <v>3.5925843376815605</v>
      </c>
      <c r="H33" s="177">
        <v>106057.70000000001</v>
      </c>
      <c r="I33" s="21">
        <f>(F33-H33)/H33</f>
        <v>3.4026760904677246E-2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71">
        <v>22159.762500000001</v>
      </c>
      <c r="F34" s="46">
        <v>112116.5</v>
      </c>
      <c r="G34" s="21">
        <f>(F34-E34)/E34</f>
        <v>4.0594630696064549</v>
      </c>
      <c r="H34" s="171">
        <v>104474.4</v>
      </c>
      <c r="I34" s="21">
        <f>(F34-H34)/H34</f>
        <v>7.314806306616746E-2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71">
        <v>30658.478571428572</v>
      </c>
      <c r="F35" s="46">
        <v>79395.8</v>
      </c>
      <c r="G35" s="21">
        <f>(F35-E35)/E35</f>
        <v>1.5896849321802617</v>
      </c>
      <c r="H35" s="171">
        <v>95676.425000000003</v>
      </c>
      <c r="I35" s="21">
        <f>(F35-H35)/H35</f>
        <v>-0.17016339187004531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71">
        <v>20156.441666666666</v>
      </c>
      <c r="F36" s="46">
        <v>65416.666666666664</v>
      </c>
      <c r="G36" s="21">
        <f>(F36-E36)/E36</f>
        <v>2.2454471750759581</v>
      </c>
      <c r="H36" s="171">
        <v>68100</v>
      </c>
      <c r="I36" s="21">
        <f>(F36-H36)/H36</f>
        <v>-3.9402838962310366E-2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4">
        <v>25747.641666666666</v>
      </c>
      <c r="F37" s="49">
        <v>51291</v>
      </c>
      <c r="G37" s="23">
        <f>(F37-E37)/E37</f>
        <v>0.99206594001974935</v>
      </c>
      <c r="H37" s="174">
        <v>59591</v>
      </c>
      <c r="I37" s="23">
        <f>(F37-H37)/H37</f>
        <v>-0.13928277760064439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42"/>
      <c r="F38" s="41"/>
      <c r="G38" s="41"/>
      <c r="H38" s="142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71">
        <v>527106</v>
      </c>
      <c r="F39" s="46">
        <v>1469069.85</v>
      </c>
      <c r="G39" s="21">
        <f t="shared" ref="G39:G44" si="2">(F39-E39)/E39</f>
        <v>1.7870482407713062</v>
      </c>
      <c r="H39" s="171">
        <v>1499300.4285714286</v>
      </c>
      <c r="I39" s="21">
        <f t="shared" ref="I39:I44" si="3">(F39-H39)/H39</f>
        <v>-2.0163122744007354E-2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71">
        <v>347702.97619047621</v>
      </c>
      <c r="F40" s="46">
        <v>902862.31256260048</v>
      </c>
      <c r="G40" s="21">
        <f t="shared" si="2"/>
        <v>1.5966482152514012</v>
      </c>
      <c r="H40" s="171">
        <v>964006.22222222225</v>
      </c>
      <c r="I40" s="21">
        <f t="shared" si="3"/>
        <v>-6.3426882783674504E-2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79">
        <v>238999.00833333333</v>
      </c>
      <c r="F41" s="57">
        <v>549372.76824916573</v>
      </c>
      <c r="G41" s="21">
        <f t="shared" si="2"/>
        <v>1.2986403670886881</v>
      </c>
      <c r="H41" s="179">
        <v>563794.33333333337</v>
      </c>
      <c r="I41" s="21">
        <f t="shared" si="3"/>
        <v>-2.5579478599762985E-2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72">
        <v>109192.25</v>
      </c>
      <c r="F42" s="47">
        <v>264145.99119021132</v>
      </c>
      <c r="G42" s="21">
        <f t="shared" si="2"/>
        <v>1.4190910178168443</v>
      </c>
      <c r="H42" s="172">
        <v>259522</v>
      </c>
      <c r="I42" s="21">
        <f t="shared" si="3"/>
        <v>1.7817337991427793E-2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72">
        <v>116499.33333333333</v>
      </c>
      <c r="F43" s="47">
        <v>189601.91648794955</v>
      </c>
      <c r="G43" s="21">
        <f t="shared" si="2"/>
        <v>0.6274935749670919</v>
      </c>
      <c r="H43" s="172">
        <v>193070</v>
      </c>
      <c r="I43" s="21">
        <f t="shared" si="3"/>
        <v>-1.796282960610374E-2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5">
        <v>253349.0625</v>
      </c>
      <c r="F44" s="50">
        <v>673292.00964627357</v>
      </c>
      <c r="G44" s="31">
        <f t="shared" si="2"/>
        <v>1.657566611860952</v>
      </c>
      <c r="H44" s="175">
        <v>691460</v>
      </c>
      <c r="I44" s="31">
        <f t="shared" si="3"/>
        <v>-2.627482479641112E-2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42"/>
      <c r="F45" s="121"/>
      <c r="G45" s="41"/>
      <c r="H45" s="138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69">
        <v>171839.22222222222</v>
      </c>
      <c r="F46" s="43">
        <v>400519.53288938326</v>
      </c>
      <c r="G46" s="21">
        <f t="shared" ref="G46:G51" si="4">(F46-E46)/E46</f>
        <v>1.3307806431492806</v>
      </c>
      <c r="H46" s="169">
        <v>449399.11111111112</v>
      </c>
      <c r="I46" s="21">
        <f t="shared" ref="I46:I51" si="5">(F46-H46)/H46</f>
        <v>-0.10876652181370847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72">
        <v>132942.76666666666</v>
      </c>
      <c r="F47" s="47">
        <v>307332.06778020022</v>
      </c>
      <c r="G47" s="21">
        <f t="shared" si="4"/>
        <v>1.3117622378868317</v>
      </c>
      <c r="H47" s="172">
        <v>312324.40000000002</v>
      </c>
      <c r="I47" s="21">
        <f t="shared" si="5"/>
        <v>-1.5984445082740269E-2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72">
        <v>405003.5</v>
      </c>
      <c r="F48" s="47">
        <v>964274.88605116785</v>
      </c>
      <c r="G48" s="21">
        <f t="shared" si="4"/>
        <v>1.3809050688479676</v>
      </c>
      <c r="H48" s="172">
        <v>981642.28571428568</v>
      </c>
      <c r="I48" s="21">
        <f t="shared" si="5"/>
        <v>-1.7692187791686822E-2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72">
        <v>481317.4181309524</v>
      </c>
      <c r="F49" s="47">
        <v>1293352.0725</v>
      </c>
      <c r="G49" s="21">
        <f t="shared" si="4"/>
        <v>1.6871083899733641</v>
      </c>
      <c r="H49" s="172">
        <v>1317879.142857143</v>
      </c>
      <c r="I49" s="21">
        <f t="shared" si="5"/>
        <v>-1.8611016412300611E-2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72">
        <v>39945.833333333336</v>
      </c>
      <c r="F50" s="47">
        <v>137808.73208453838</v>
      </c>
      <c r="G50" s="21">
        <f t="shared" si="4"/>
        <v>2.449890028193304</v>
      </c>
      <c r="H50" s="172">
        <v>140986</v>
      </c>
      <c r="I50" s="21">
        <f t="shared" si="5"/>
        <v>-2.2536052625520404E-2</v>
      </c>
    </row>
    <row r="51" spans="1:11" ht="16.5" customHeight="1" thickBot="1">
      <c r="A51" s="38"/>
      <c r="B51" s="34" t="s">
        <v>50</v>
      </c>
      <c r="C51" s="127" t="s">
        <v>159</v>
      </c>
      <c r="D51" s="12" t="s">
        <v>112</v>
      </c>
      <c r="E51" s="175">
        <v>707562.5</v>
      </c>
      <c r="F51" s="50">
        <v>1786624</v>
      </c>
      <c r="G51" s="31">
        <f t="shared" si="4"/>
        <v>1.525040544121544</v>
      </c>
      <c r="H51" s="175">
        <v>1778306</v>
      </c>
      <c r="I51" s="31">
        <f t="shared" si="5"/>
        <v>4.6774852022092939E-3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42"/>
      <c r="F52" s="41"/>
      <c r="G52" s="41"/>
      <c r="H52" s="142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69">
        <v>75802.5</v>
      </c>
      <c r="F53" s="66">
        <v>137487.05537708566</v>
      </c>
      <c r="G53" s="22">
        <f t="shared" ref="G53:G61" si="6">(F53-E53)/E53</f>
        <v>0.81375357510749202</v>
      </c>
      <c r="H53" s="132">
        <v>140686.66666666666</v>
      </c>
      <c r="I53" s="22">
        <f t="shared" ref="I53:I61" si="7">(F53-H53)/H53</f>
        <v>-2.2742818245611949E-2</v>
      </c>
      <c r="K53" s="125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72">
        <v>70286.666666666657</v>
      </c>
      <c r="F54" s="70">
        <v>217978.82684464217</v>
      </c>
      <c r="G54" s="21">
        <f t="shared" si="6"/>
        <v>2.1012827493783868</v>
      </c>
      <c r="H54" s="183">
        <v>221506.66666666666</v>
      </c>
      <c r="I54" s="21">
        <f t="shared" si="7"/>
        <v>-1.5926562731104342E-2</v>
      </c>
      <c r="K54" s="125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72">
        <v>62237.625</v>
      </c>
      <c r="F55" s="70">
        <v>124711.12110938079</v>
      </c>
      <c r="G55" s="21">
        <f t="shared" si="6"/>
        <v>1.0037898475300238</v>
      </c>
      <c r="H55" s="183">
        <v>126019.33333333333</v>
      </c>
      <c r="I55" s="21">
        <f t="shared" si="7"/>
        <v>-1.0381043839457446E-2</v>
      </c>
      <c r="K55" s="125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72">
        <v>92450.9375</v>
      </c>
      <c r="F56" s="70">
        <v>185297.13887252501</v>
      </c>
      <c r="G56" s="21">
        <f t="shared" si="6"/>
        <v>1.0042753906365203</v>
      </c>
      <c r="H56" s="183">
        <v>186784</v>
      </c>
      <c r="I56" s="21">
        <f t="shared" si="7"/>
        <v>-7.9603238364902001E-3</v>
      </c>
      <c r="K56" s="125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72">
        <v>44983.75</v>
      </c>
      <c r="F57" s="98">
        <v>94221.949098998884</v>
      </c>
      <c r="G57" s="21">
        <f t="shared" si="6"/>
        <v>1.0945774662850225</v>
      </c>
      <c r="H57" s="188">
        <v>96086</v>
      </c>
      <c r="I57" s="21">
        <f t="shared" si="7"/>
        <v>-1.9399817881909077E-2</v>
      </c>
      <c r="K57" s="125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5">
        <v>33745</v>
      </c>
      <c r="F58" s="50">
        <v>102151.54288765295</v>
      </c>
      <c r="G58" s="29">
        <f t="shared" si="6"/>
        <v>2.027160850130477</v>
      </c>
      <c r="H58" s="175">
        <v>119613.6</v>
      </c>
      <c r="I58" s="29">
        <f t="shared" si="7"/>
        <v>-0.14598722145598039</v>
      </c>
      <c r="K58" s="125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69">
        <v>96368.28571428571</v>
      </c>
      <c r="F59" s="68">
        <v>215357.82607242616</v>
      </c>
      <c r="G59" s="21">
        <f t="shared" si="6"/>
        <v>1.2347375433337333</v>
      </c>
      <c r="H59" s="182">
        <v>209099.25</v>
      </c>
      <c r="I59" s="21">
        <f t="shared" si="7"/>
        <v>2.993112635471511E-2</v>
      </c>
      <c r="K59" s="125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72">
        <v>95738.833333333328</v>
      </c>
      <c r="F60" s="70">
        <v>193583.64746607342</v>
      </c>
      <c r="G60" s="21">
        <f t="shared" si="6"/>
        <v>1.0219971429156065</v>
      </c>
      <c r="H60" s="183">
        <v>194466.88888888888</v>
      </c>
      <c r="I60" s="21">
        <f t="shared" si="7"/>
        <v>-4.5418601997592673E-3</v>
      </c>
      <c r="K60" s="125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5">
        <v>607025</v>
      </c>
      <c r="F61" s="73">
        <v>1127765.3333333333</v>
      </c>
      <c r="G61" s="29">
        <f t="shared" si="6"/>
        <v>0.85785648586686425</v>
      </c>
      <c r="H61" s="184">
        <v>1130282.6666666667</v>
      </c>
      <c r="I61" s="29">
        <f t="shared" si="7"/>
        <v>-2.2271714922050372E-3</v>
      </c>
      <c r="K61" s="125"/>
    </row>
    <row r="62" spans="1:11" ht="17.25" customHeight="1" thickBot="1">
      <c r="A62" s="37" t="s">
        <v>53</v>
      </c>
      <c r="B62" s="27" t="s">
        <v>58</v>
      </c>
      <c r="C62" s="5"/>
      <c r="D62" s="6"/>
      <c r="E62" s="142"/>
      <c r="F62" s="52"/>
      <c r="G62" s="41"/>
      <c r="H62" s="131"/>
      <c r="I62" s="8"/>
      <c r="K62" s="125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69">
        <v>181016.3125</v>
      </c>
      <c r="F63" s="54">
        <v>396256</v>
      </c>
      <c r="G63" s="21">
        <f t="shared" ref="G63:G68" si="8">(F63-E63)/E63</f>
        <v>1.1890623807730036</v>
      </c>
      <c r="H63" s="177">
        <v>390929.33333333331</v>
      </c>
      <c r="I63" s="21">
        <f t="shared" ref="I63:I74" si="9">(F63-H63)/H63</f>
        <v>1.3625651012800317E-2</v>
      </c>
      <c r="K63" s="125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72">
        <v>898446.125</v>
      </c>
      <c r="F64" s="46">
        <v>2763114.6666666665</v>
      </c>
      <c r="G64" s="21">
        <f t="shared" si="8"/>
        <v>2.0754372352228314</v>
      </c>
      <c r="H64" s="171">
        <v>2576960.6666666665</v>
      </c>
      <c r="I64" s="21">
        <f t="shared" si="9"/>
        <v>7.2237811934007023E-2</v>
      </c>
      <c r="K64" s="125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72">
        <v>457346.32142857142</v>
      </c>
      <c r="F65" s="46">
        <v>997928.68990433821</v>
      </c>
      <c r="G65" s="21">
        <f t="shared" si="8"/>
        <v>1.181997849654062</v>
      </c>
      <c r="H65" s="171">
        <v>977822.22222222225</v>
      </c>
      <c r="I65" s="21">
        <f t="shared" si="9"/>
        <v>2.0562498197700525E-2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72">
        <v>237572.75</v>
      </c>
      <c r="F66" s="46">
        <v>594788.18835743412</v>
      </c>
      <c r="G66" s="21">
        <f t="shared" si="8"/>
        <v>1.5036044258334935</v>
      </c>
      <c r="H66" s="171">
        <v>602707.66666666663</v>
      </c>
      <c r="I66" s="21">
        <f t="shared" si="9"/>
        <v>-1.3139833367363574E-2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72">
        <v>108782.27777777778</v>
      </c>
      <c r="F67" s="46">
        <v>296688</v>
      </c>
      <c r="G67" s="21">
        <f t="shared" si="8"/>
        <v>1.727356018469103</v>
      </c>
      <c r="H67" s="171">
        <v>283880.25</v>
      </c>
      <c r="I67" s="21">
        <f t="shared" si="9"/>
        <v>4.5116734961308511E-2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5">
        <v>105500.63333333333</v>
      </c>
      <c r="F68" s="58">
        <v>218073.31182202447</v>
      </c>
      <c r="G68" s="31">
        <f t="shared" si="8"/>
        <v>1.0670332009573193</v>
      </c>
      <c r="H68" s="180">
        <v>224387.75</v>
      </c>
      <c r="I68" s="31">
        <f t="shared" si="9"/>
        <v>-2.814074377043994E-2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42"/>
      <c r="F69" s="52"/>
      <c r="G69" s="52"/>
      <c r="H69" s="131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69">
        <v>100682.25</v>
      </c>
      <c r="F70" s="43">
        <v>288809.31973204791</v>
      </c>
      <c r="G70" s="21">
        <f>(F70-E70)/E70</f>
        <v>1.8685227011915995</v>
      </c>
      <c r="H70" s="169">
        <v>295442</v>
      </c>
      <c r="I70" s="21">
        <f t="shared" si="9"/>
        <v>-2.245002493874294E-2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72">
        <v>74887</v>
      </c>
      <c r="F71" s="47">
        <v>193113.64342602892</v>
      </c>
      <c r="G71" s="21">
        <f>(F71-E71)/E71</f>
        <v>1.5787338713799315</v>
      </c>
      <c r="H71" s="172">
        <v>201488.75</v>
      </c>
      <c r="I71" s="21">
        <f t="shared" si="9"/>
        <v>-4.1566125026687967E-2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72">
        <v>36740.899999999994</v>
      </c>
      <c r="F72" s="47">
        <v>78009.186402669642</v>
      </c>
      <c r="G72" s="21">
        <f>(F72-E72)/E72</f>
        <v>1.1232247006107541</v>
      </c>
      <c r="H72" s="172">
        <v>80258.75</v>
      </c>
      <c r="I72" s="21">
        <f t="shared" si="9"/>
        <v>-2.8028889028677346E-2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72">
        <v>49932.5</v>
      </c>
      <c r="F73" s="47">
        <v>120738.84746607342</v>
      </c>
      <c r="G73" s="21">
        <f>(F73-E73)/E73</f>
        <v>1.4180413050833309</v>
      </c>
      <c r="H73" s="172">
        <v>129312</v>
      </c>
      <c r="I73" s="21">
        <f t="shared" si="9"/>
        <v>-6.629819764543568E-2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5">
        <v>46207.71875</v>
      </c>
      <c r="F74" s="50">
        <v>110494.51867408231</v>
      </c>
      <c r="G74" s="21">
        <f>(F74-E74)/E74</f>
        <v>1.3912567350900074</v>
      </c>
      <c r="H74" s="175">
        <v>112549.33333333333</v>
      </c>
      <c r="I74" s="21">
        <f t="shared" si="9"/>
        <v>-1.8257013154981076E-2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42"/>
      <c r="F75" s="52"/>
      <c r="G75" s="52"/>
      <c r="H75" s="131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69">
        <v>28918</v>
      </c>
      <c r="F76" s="43">
        <v>71552</v>
      </c>
      <c r="G76" s="22">
        <f t="shared" ref="G76:G82" si="10">(F76-E76)/E76</f>
        <v>1.4743066602116328</v>
      </c>
      <c r="H76" s="169">
        <v>71711.71428571429</v>
      </c>
      <c r="I76" s="22">
        <f t="shared" ref="I76:I82" si="11">(F76-H76)/H76</f>
        <v>-2.2271714922049578E-3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72">
        <v>41356.78125</v>
      </c>
      <c r="F77" s="32">
        <v>106512</v>
      </c>
      <c r="G77" s="21">
        <f t="shared" si="10"/>
        <v>1.575442207558162</v>
      </c>
      <c r="H77" s="163">
        <v>108658</v>
      </c>
      <c r="I77" s="21">
        <f t="shared" si="11"/>
        <v>-1.9750041414345929E-2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72">
        <v>19184.357142857145</v>
      </c>
      <c r="F78" s="47">
        <v>45696</v>
      </c>
      <c r="G78" s="21">
        <f t="shared" si="10"/>
        <v>1.3819406436047224</v>
      </c>
      <c r="H78" s="172">
        <v>45798</v>
      </c>
      <c r="I78" s="21">
        <f t="shared" si="11"/>
        <v>-2.2271714922048997E-3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72">
        <v>37113.46428571429</v>
      </c>
      <c r="F79" s="47">
        <v>93076.326956865654</v>
      </c>
      <c r="G79" s="21">
        <f t="shared" si="10"/>
        <v>1.5078857160928678</v>
      </c>
      <c r="H79" s="172">
        <v>92194.666666666672</v>
      </c>
      <c r="I79" s="21">
        <f t="shared" si="11"/>
        <v>9.5630292084753557E-3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81">
        <v>44743.78125</v>
      </c>
      <c r="F80" s="61">
        <v>131699.52244419727</v>
      </c>
      <c r="G80" s="21">
        <f t="shared" si="10"/>
        <v>1.9434151241787878</v>
      </c>
      <c r="H80" s="181">
        <v>133103.55555555556</v>
      </c>
      <c r="I80" s="21">
        <f t="shared" si="11"/>
        <v>-1.0548426790689829E-2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81">
        <v>156666</v>
      </c>
      <c r="F81" s="61">
        <v>577920</v>
      </c>
      <c r="G81" s="21">
        <f t="shared" si="10"/>
        <v>2.6888667611351535</v>
      </c>
      <c r="H81" s="181">
        <v>579210</v>
      </c>
      <c r="I81" s="21">
        <f t="shared" si="11"/>
        <v>-2.2271714922048997E-3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5">
        <v>64847.175000000003</v>
      </c>
      <c r="F82" s="50">
        <v>161573.57285517242</v>
      </c>
      <c r="G82" s="23">
        <f t="shared" si="10"/>
        <v>1.4916054223668558</v>
      </c>
      <c r="H82" s="175">
        <v>164962.6</v>
      </c>
      <c r="I82" s="23">
        <f t="shared" si="11"/>
        <v>-2.054421514226612E-2</v>
      </c>
    </row>
    <row r="83" spans="1:9">
      <c r="E83"/>
      <c r="F83"/>
      <c r="H83"/>
    </row>
    <row r="84" spans="1:9">
      <c r="H84" s="192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67" zoomScaleNormal="100" workbookViewId="0">
      <selection activeCell="B83" sqref="B83:I89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5"/>
      <c r="G1" s="125"/>
      <c r="H1" s="125"/>
      <c r="I1" s="125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2" t="s">
        <v>201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213</v>
      </c>
      <c r="B10" s="2"/>
      <c r="C10" s="2"/>
    </row>
    <row r="11" spans="1:9" ht="18">
      <c r="A11" s="2"/>
      <c r="B11" s="2"/>
      <c r="C11" s="2"/>
      <c r="D11" s="236" t="s">
        <v>208</v>
      </c>
      <c r="E11" s="236"/>
      <c r="F11" s="197" t="s">
        <v>219</v>
      </c>
      <c r="H11" s="125"/>
    </row>
    <row r="12" spans="1:9" ht="4.5" customHeight="1" thickBot="1">
      <c r="A12" s="2"/>
      <c r="B12" s="2"/>
      <c r="C12" s="2"/>
    </row>
    <row r="13" spans="1:9" s="125" customFormat="1" ht="24.75" customHeight="1">
      <c r="A13" s="213" t="s">
        <v>3</v>
      </c>
      <c r="B13" s="219"/>
      <c r="C13" s="221" t="s">
        <v>0</v>
      </c>
      <c r="D13" s="215" t="s">
        <v>23</v>
      </c>
      <c r="E13" s="215" t="s">
        <v>210</v>
      </c>
      <c r="F13" s="232" t="s">
        <v>218</v>
      </c>
      <c r="G13" s="215" t="s">
        <v>197</v>
      </c>
      <c r="H13" s="232" t="s">
        <v>209</v>
      </c>
      <c r="I13" s="215" t="s">
        <v>187</v>
      </c>
    </row>
    <row r="14" spans="1:9" s="125" customFormat="1" ht="33.75" customHeight="1" thickBot="1">
      <c r="A14" s="214"/>
      <c r="B14" s="220"/>
      <c r="C14" s="222"/>
      <c r="D14" s="235"/>
      <c r="E14" s="216"/>
      <c r="F14" s="233"/>
      <c r="G14" s="234"/>
      <c r="H14" s="233"/>
      <c r="I14" s="234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8"/>
      <c r="B16" s="167" t="s">
        <v>4</v>
      </c>
      <c r="C16" s="150" t="s">
        <v>84</v>
      </c>
      <c r="D16" s="147" t="s">
        <v>161</v>
      </c>
      <c r="E16" s="168">
        <v>29701.661111111112</v>
      </c>
      <c r="F16" s="168">
        <v>60749.4</v>
      </c>
      <c r="G16" s="156">
        <f>(F16-E16)/E16</f>
        <v>1.0453199493705831</v>
      </c>
      <c r="H16" s="168">
        <v>68941</v>
      </c>
      <c r="I16" s="156">
        <f>(F16-H16)/H16</f>
        <v>-0.11882044066665698</v>
      </c>
    </row>
    <row r="17" spans="1:9" ht="16.5">
      <c r="A17" s="129"/>
      <c r="B17" s="164" t="s">
        <v>14</v>
      </c>
      <c r="C17" s="151" t="s">
        <v>94</v>
      </c>
      <c r="D17" s="147" t="s">
        <v>81</v>
      </c>
      <c r="E17" s="171">
        <v>5389.8826388888892</v>
      </c>
      <c r="F17" s="171">
        <v>26722.077777777777</v>
      </c>
      <c r="G17" s="156">
        <f>(F17-E17)/E17</f>
        <v>3.9578218243517203</v>
      </c>
      <c r="H17" s="171">
        <v>29638.222222222223</v>
      </c>
      <c r="I17" s="156">
        <f>(F17-H17)/H17</f>
        <v>-9.8391341510961877E-2</v>
      </c>
    </row>
    <row r="18" spans="1:9" ht="16.5">
      <c r="A18" s="129"/>
      <c r="B18" s="164" t="s">
        <v>11</v>
      </c>
      <c r="C18" s="151" t="s">
        <v>91</v>
      </c>
      <c r="D18" s="147" t="s">
        <v>81</v>
      </c>
      <c r="E18" s="171">
        <v>4927.6694444444447</v>
      </c>
      <c r="F18" s="171">
        <v>21083.188888888886</v>
      </c>
      <c r="G18" s="156">
        <f>(F18-E18)/E18</f>
        <v>3.2785314897001676</v>
      </c>
      <c r="H18" s="171">
        <v>22860.444444444445</v>
      </c>
      <c r="I18" s="156">
        <f>(F18-H18)/H18</f>
        <v>-7.7743700909868721E-2</v>
      </c>
    </row>
    <row r="19" spans="1:9" ht="16.5">
      <c r="A19" s="129"/>
      <c r="B19" s="164" t="s">
        <v>19</v>
      </c>
      <c r="C19" s="151" t="s">
        <v>99</v>
      </c>
      <c r="D19" s="147" t="s">
        <v>161</v>
      </c>
      <c r="E19" s="171">
        <v>21435.713888888888</v>
      </c>
      <c r="F19" s="171">
        <v>51466.5</v>
      </c>
      <c r="G19" s="156">
        <f>(F19-E19)/E19</f>
        <v>1.4009697212219951</v>
      </c>
      <c r="H19" s="171">
        <v>55524.4</v>
      </c>
      <c r="I19" s="156">
        <f>(F19-H19)/H19</f>
        <v>-7.3083185050176164E-2</v>
      </c>
    </row>
    <row r="20" spans="1:9" ht="16.5">
      <c r="A20" s="129"/>
      <c r="B20" s="164" t="s">
        <v>13</v>
      </c>
      <c r="C20" s="151" t="s">
        <v>93</v>
      </c>
      <c r="D20" s="147" t="s">
        <v>81</v>
      </c>
      <c r="E20" s="171">
        <v>5314.5187500000002</v>
      </c>
      <c r="F20" s="171">
        <v>23333.222222222223</v>
      </c>
      <c r="G20" s="156">
        <f>(F20-E20)/E20</f>
        <v>3.3904675700358049</v>
      </c>
      <c r="H20" s="171">
        <v>24888.188888888886</v>
      </c>
      <c r="I20" s="156">
        <f>(F20-H20)/H20</f>
        <v>-6.2478096482177725E-2</v>
      </c>
    </row>
    <row r="21" spans="1:9" ht="16.5">
      <c r="A21" s="129"/>
      <c r="B21" s="164" t="s">
        <v>12</v>
      </c>
      <c r="C21" s="151" t="s">
        <v>92</v>
      </c>
      <c r="D21" s="147" t="s">
        <v>81</v>
      </c>
      <c r="E21" s="171">
        <v>5285.8249999999998</v>
      </c>
      <c r="F21" s="171">
        <v>23083.222222222223</v>
      </c>
      <c r="G21" s="156">
        <f>(F21-E21)/E21</f>
        <v>3.3670046250532741</v>
      </c>
      <c r="H21" s="171">
        <v>24304.855555555554</v>
      </c>
      <c r="I21" s="156">
        <f>(F21-H21)/H21</f>
        <v>-5.0262933286764296E-2</v>
      </c>
    </row>
    <row r="22" spans="1:9" ht="16.5">
      <c r="A22" s="129"/>
      <c r="B22" s="164" t="s">
        <v>15</v>
      </c>
      <c r="C22" s="151" t="s">
        <v>95</v>
      </c>
      <c r="D22" s="147" t="s">
        <v>82</v>
      </c>
      <c r="E22" s="171">
        <v>16207.93125</v>
      </c>
      <c r="F22" s="171">
        <v>52291.5</v>
      </c>
      <c r="G22" s="156">
        <f>(F22-E22)/E22</f>
        <v>2.2262908321504633</v>
      </c>
      <c r="H22" s="171">
        <v>54724.9</v>
      </c>
      <c r="I22" s="156">
        <f>(F22-H22)/H22</f>
        <v>-4.4466047448236568E-2</v>
      </c>
    </row>
    <row r="23" spans="1:9" ht="16.5">
      <c r="A23" s="129"/>
      <c r="B23" s="164" t="s">
        <v>16</v>
      </c>
      <c r="C23" s="151" t="s">
        <v>96</v>
      </c>
      <c r="D23" s="149" t="s">
        <v>81</v>
      </c>
      <c r="E23" s="171">
        <v>5282.75</v>
      </c>
      <c r="F23" s="171">
        <v>23777.633333333331</v>
      </c>
      <c r="G23" s="156">
        <f>(F23-E23)/E23</f>
        <v>3.5009953780385845</v>
      </c>
      <c r="H23" s="171">
        <v>24610.411111111112</v>
      </c>
      <c r="I23" s="156">
        <f>(F23-H23)/H23</f>
        <v>-3.3838434230860873E-2</v>
      </c>
    </row>
    <row r="24" spans="1:9" ht="16.5">
      <c r="A24" s="129"/>
      <c r="B24" s="164" t="s">
        <v>10</v>
      </c>
      <c r="C24" s="151" t="s">
        <v>90</v>
      </c>
      <c r="D24" s="149" t="s">
        <v>161</v>
      </c>
      <c r="E24" s="171">
        <v>20372.772222222222</v>
      </c>
      <c r="F24" s="171">
        <v>66499.899999999994</v>
      </c>
      <c r="G24" s="156">
        <f>(F24-E24)/E24</f>
        <v>2.2641556718266944</v>
      </c>
      <c r="H24" s="171">
        <v>68682.649999999994</v>
      </c>
      <c r="I24" s="156">
        <f>(F24-H24)/H24</f>
        <v>-3.1780223972138526E-2</v>
      </c>
    </row>
    <row r="25" spans="1:9" ht="16.5">
      <c r="A25" s="129"/>
      <c r="B25" s="164" t="s">
        <v>17</v>
      </c>
      <c r="C25" s="151" t="s">
        <v>97</v>
      </c>
      <c r="D25" s="149" t="s">
        <v>161</v>
      </c>
      <c r="E25" s="171">
        <v>18573.491666666669</v>
      </c>
      <c r="F25" s="171">
        <v>56174.9</v>
      </c>
      <c r="G25" s="156">
        <f>(F25-E25)/E25</f>
        <v>2.024466320504267</v>
      </c>
      <c r="H25" s="171">
        <v>57874.400000000001</v>
      </c>
      <c r="I25" s="156">
        <f>(F25-H25)/H25</f>
        <v>-2.93653152343696E-2</v>
      </c>
    </row>
    <row r="26" spans="1:9" ht="16.5">
      <c r="A26" s="129"/>
      <c r="B26" s="164" t="s">
        <v>18</v>
      </c>
      <c r="C26" s="151" t="s">
        <v>98</v>
      </c>
      <c r="D26" s="149" t="s">
        <v>83</v>
      </c>
      <c r="E26" s="171">
        <v>21789.575000000001</v>
      </c>
      <c r="F26" s="171">
        <v>83491.666666666657</v>
      </c>
      <c r="G26" s="156">
        <f>(F26-E26)/E26</f>
        <v>2.8317253396023858</v>
      </c>
      <c r="H26" s="171">
        <v>82645.766666666663</v>
      </c>
      <c r="I26" s="156">
        <f>(F26-H26)/H26</f>
        <v>1.0235248992386311E-2</v>
      </c>
    </row>
    <row r="27" spans="1:9" ht="16.5">
      <c r="A27" s="129"/>
      <c r="B27" s="164" t="s">
        <v>8</v>
      </c>
      <c r="C27" s="151" t="s">
        <v>89</v>
      </c>
      <c r="D27" s="149" t="s">
        <v>161</v>
      </c>
      <c r="E27" s="171">
        <v>27845.351785714287</v>
      </c>
      <c r="F27" s="171">
        <v>75811.75</v>
      </c>
      <c r="G27" s="156">
        <f>(F27-E27)/E27</f>
        <v>1.7225998286325936</v>
      </c>
      <c r="H27" s="171">
        <v>74063.8</v>
      </c>
      <c r="I27" s="156">
        <f>(F27-H27)/H27</f>
        <v>2.3600598402998454E-2</v>
      </c>
    </row>
    <row r="28" spans="1:9" ht="16.5">
      <c r="A28" s="129"/>
      <c r="B28" s="164" t="s">
        <v>6</v>
      </c>
      <c r="C28" s="151" t="s">
        <v>86</v>
      </c>
      <c r="D28" s="149" t="s">
        <v>161</v>
      </c>
      <c r="E28" s="171">
        <v>20700.362499999999</v>
      </c>
      <c r="F28" s="171">
        <v>55532.7</v>
      </c>
      <c r="G28" s="156">
        <f>(F28-E28)/E28</f>
        <v>1.6826921509224775</v>
      </c>
      <c r="H28" s="171">
        <v>53499.333333333328</v>
      </c>
      <c r="I28" s="156">
        <f>(F28-H28)/H28</f>
        <v>3.8007327194108376E-2</v>
      </c>
    </row>
    <row r="29" spans="1:9" ht="16.5">
      <c r="A29" s="129"/>
      <c r="B29" s="164" t="s">
        <v>7</v>
      </c>
      <c r="C29" s="151" t="s">
        <v>87</v>
      </c>
      <c r="D29" s="149" t="s">
        <v>161</v>
      </c>
      <c r="E29" s="171">
        <v>12111.079861111111</v>
      </c>
      <c r="F29" s="171">
        <v>51066</v>
      </c>
      <c r="G29" s="156">
        <f>(F29-E29)/E29</f>
        <v>3.2164695952483822</v>
      </c>
      <c r="H29" s="171">
        <v>48121.9</v>
      </c>
      <c r="I29" s="156">
        <f>(F29-H29)/H29</f>
        <v>6.1180044844447092E-2</v>
      </c>
    </row>
    <row r="30" spans="1:9" ht="16.5">
      <c r="A30" s="129"/>
      <c r="B30" s="164" t="s">
        <v>9</v>
      </c>
      <c r="C30" s="151" t="s">
        <v>88</v>
      </c>
      <c r="D30" s="149" t="s">
        <v>161</v>
      </c>
      <c r="E30" s="171">
        <v>28523.466666666667</v>
      </c>
      <c r="F30" s="171">
        <v>50487.171428571426</v>
      </c>
      <c r="G30" s="156">
        <f>(F30-E30)/E30</f>
        <v>0.77002227739632256</v>
      </c>
      <c r="H30" s="171">
        <v>44571.9</v>
      </c>
      <c r="I30" s="156">
        <f>(F30-H30)/H30</f>
        <v>0.13271301938152569</v>
      </c>
    </row>
    <row r="31" spans="1:9" ht="17.25" thickBot="1">
      <c r="A31" s="38"/>
      <c r="B31" s="165" t="s">
        <v>5</v>
      </c>
      <c r="C31" s="152" t="s">
        <v>85</v>
      </c>
      <c r="D31" s="148" t="s">
        <v>161</v>
      </c>
      <c r="E31" s="174">
        <v>24426.65625</v>
      </c>
      <c r="F31" s="174">
        <v>75166</v>
      </c>
      <c r="G31" s="158">
        <f>(F31-E31)/E31</f>
        <v>2.0772120109562682</v>
      </c>
      <c r="H31" s="174">
        <v>63165.411111111112</v>
      </c>
      <c r="I31" s="158">
        <f>(F31-H31)/H31</f>
        <v>0.18998671389598418</v>
      </c>
    </row>
    <row r="32" spans="1:9" ht="15.75" customHeight="1" thickBot="1">
      <c r="A32" s="225" t="s">
        <v>188</v>
      </c>
      <c r="B32" s="226"/>
      <c r="C32" s="226"/>
      <c r="D32" s="227"/>
      <c r="E32" s="99">
        <f>SUM(E16:E31)</f>
        <v>267888.70803571428</v>
      </c>
      <c r="F32" s="100">
        <f>SUM(F16:F31)</f>
        <v>796736.83253968251</v>
      </c>
      <c r="G32" s="101">
        <f t="shared" ref="G32" si="0">(F32-E32)/E32</f>
        <v>1.9741336929866544</v>
      </c>
      <c r="H32" s="100">
        <f>SUM(H16:H31)</f>
        <v>798117.58333333349</v>
      </c>
      <c r="I32" s="104">
        <f t="shared" ref="I32" si="1">(F32-H32)/H32</f>
        <v>-1.7300092398469427E-3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66" t="s">
        <v>28</v>
      </c>
      <c r="C34" s="153" t="s">
        <v>102</v>
      </c>
      <c r="D34" s="155" t="s">
        <v>161</v>
      </c>
      <c r="E34" s="177">
        <v>30658.478571428572</v>
      </c>
      <c r="F34" s="177">
        <v>79395.8</v>
      </c>
      <c r="G34" s="156">
        <f>(F34-E34)/E34</f>
        <v>1.5896849321802617</v>
      </c>
      <c r="H34" s="177">
        <v>95676.425000000003</v>
      </c>
      <c r="I34" s="156">
        <f>(F34-H34)/H34</f>
        <v>-0.17016339187004531</v>
      </c>
    </row>
    <row r="35" spans="1:9" ht="16.5">
      <c r="A35" s="37"/>
      <c r="B35" s="164" t="s">
        <v>30</v>
      </c>
      <c r="C35" s="151" t="s">
        <v>104</v>
      </c>
      <c r="D35" s="147" t="s">
        <v>161</v>
      </c>
      <c r="E35" s="171">
        <v>25747.641666666666</v>
      </c>
      <c r="F35" s="171">
        <v>51291</v>
      </c>
      <c r="G35" s="156">
        <f>(F35-E35)/E35</f>
        <v>0.99206594001974935</v>
      </c>
      <c r="H35" s="171">
        <v>59591</v>
      </c>
      <c r="I35" s="156">
        <f>(F35-H35)/H35</f>
        <v>-0.13928277760064439</v>
      </c>
    </row>
    <row r="36" spans="1:9" ht="16.5">
      <c r="A36" s="37"/>
      <c r="B36" s="166" t="s">
        <v>29</v>
      </c>
      <c r="C36" s="151" t="s">
        <v>103</v>
      </c>
      <c r="D36" s="147" t="s">
        <v>161</v>
      </c>
      <c r="E36" s="171">
        <v>20156.441666666666</v>
      </c>
      <c r="F36" s="171">
        <v>65416.666666666664</v>
      </c>
      <c r="G36" s="156">
        <f>(F36-E36)/E36</f>
        <v>2.2454471750759581</v>
      </c>
      <c r="H36" s="171">
        <v>68100</v>
      </c>
      <c r="I36" s="156">
        <f>(F36-H36)/H36</f>
        <v>-3.9402838962310366E-2</v>
      </c>
    </row>
    <row r="37" spans="1:9" ht="16.5">
      <c r="A37" s="37"/>
      <c r="B37" s="164" t="s">
        <v>26</v>
      </c>
      <c r="C37" s="151" t="s">
        <v>100</v>
      </c>
      <c r="D37" s="147" t="s">
        <v>161</v>
      </c>
      <c r="E37" s="171">
        <v>23879.038888888888</v>
      </c>
      <c r="F37" s="171">
        <v>109666.5</v>
      </c>
      <c r="G37" s="156">
        <f>(F37-E37)/E37</f>
        <v>3.5925843376815605</v>
      </c>
      <c r="H37" s="171">
        <v>106057.70000000001</v>
      </c>
      <c r="I37" s="156">
        <f>(F37-H37)/H37</f>
        <v>3.4026760904677246E-2</v>
      </c>
    </row>
    <row r="38" spans="1:9" ht="17.25" thickBot="1">
      <c r="A38" s="38"/>
      <c r="B38" s="166" t="s">
        <v>27</v>
      </c>
      <c r="C38" s="151" t="s">
        <v>101</v>
      </c>
      <c r="D38" s="159" t="s">
        <v>161</v>
      </c>
      <c r="E38" s="174">
        <v>22159.762500000001</v>
      </c>
      <c r="F38" s="174">
        <v>112116.5</v>
      </c>
      <c r="G38" s="158">
        <f>(F38-E38)/E38</f>
        <v>4.0594630696064549</v>
      </c>
      <c r="H38" s="174">
        <v>104474.4</v>
      </c>
      <c r="I38" s="158">
        <f>(F38-H38)/H38</f>
        <v>7.314806306616746E-2</v>
      </c>
    </row>
    <row r="39" spans="1:9" ht="15.75" customHeight="1" thickBot="1">
      <c r="A39" s="225" t="s">
        <v>189</v>
      </c>
      <c r="B39" s="226"/>
      <c r="C39" s="226"/>
      <c r="D39" s="227"/>
      <c r="E39" s="83">
        <f>SUM(E34:E38)</f>
        <v>122601.36329365079</v>
      </c>
      <c r="F39" s="102">
        <f>SUM(F34:F38)</f>
        <v>417886.46666666667</v>
      </c>
      <c r="G39" s="103">
        <f t="shared" ref="G39" si="2">(F39-E39)/E39</f>
        <v>2.4084977151987994</v>
      </c>
      <c r="H39" s="102">
        <f>SUM(H34:H38)</f>
        <v>433899.52500000002</v>
      </c>
      <c r="I39" s="104">
        <f t="shared" ref="I39" si="3">(F39-H39)/H39</f>
        <v>-3.6904991618355303E-2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67" t="s">
        <v>32</v>
      </c>
      <c r="C41" s="151" t="s">
        <v>106</v>
      </c>
      <c r="D41" s="155" t="s">
        <v>161</v>
      </c>
      <c r="E41" s="171">
        <v>347702.97619047621</v>
      </c>
      <c r="F41" s="171">
        <v>902862.31256260048</v>
      </c>
      <c r="G41" s="156">
        <f>(F41-E41)/E41</f>
        <v>1.5966482152514012</v>
      </c>
      <c r="H41" s="171">
        <v>964006.22222222225</v>
      </c>
      <c r="I41" s="156">
        <f>(F41-H41)/H41</f>
        <v>-6.3426882783674504E-2</v>
      </c>
    </row>
    <row r="42" spans="1:9" ht="16.5">
      <c r="A42" s="37"/>
      <c r="B42" s="164" t="s">
        <v>36</v>
      </c>
      <c r="C42" s="151" t="s">
        <v>153</v>
      </c>
      <c r="D42" s="147" t="s">
        <v>161</v>
      </c>
      <c r="E42" s="171">
        <v>253349.0625</v>
      </c>
      <c r="F42" s="171">
        <v>673292.00964627357</v>
      </c>
      <c r="G42" s="156">
        <f>(F42-E42)/E42</f>
        <v>1.657566611860952</v>
      </c>
      <c r="H42" s="171">
        <v>691460</v>
      </c>
      <c r="I42" s="156">
        <f>(F42-H42)/H42</f>
        <v>-2.627482479641112E-2</v>
      </c>
    </row>
    <row r="43" spans="1:9" ht="16.5">
      <c r="A43" s="37"/>
      <c r="B43" s="166" t="s">
        <v>33</v>
      </c>
      <c r="C43" s="151" t="s">
        <v>107</v>
      </c>
      <c r="D43" s="147" t="s">
        <v>161</v>
      </c>
      <c r="E43" s="179">
        <v>238999.00833333333</v>
      </c>
      <c r="F43" s="179">
        <v>549372.76824916573</v>
      </c>
      <c r="G43" s="156">
        <f>(F43-E43)/E43</f>
        <v>1.2986403670886881</v>
      </c>
      <c r="H43" s="179">
        <v>563794.33333333337</v>
      </c>
      <c r="I43" s="156">
        <f>(F43-H43)/H43</f>
        <v>-2.5579478599762985E-2</v>
      </c>
    </row>
    <row r="44" spans="1:9" ht="16.5">
      <c r="A44" s="37"/>
      <c r="B44" s="164" t="s">
        <v>31</v>
      </c>
      <c r="C44" s="151" t="s">
        <v>105</v>
      </c>
      <c r="D44" s="147" t="s">
        <v>161</v>
      </c>
      <c r="E44" s="172">
        <v>527106</v>
      </c>
      <c r="F44" s="172">
        <v>1469069.85</v>
      </c>
      <c r="G44" s="156">
        <f>(F44-E44)/E44</f>
        <v>1.7870482407713062</v>
      </c>
      <c r="H44" s="172">
        <v>1499300.4285714286</v>
      </c>
      <c r="I44" s="156">
        <f>(F44-H44)/H44</f>
        <v>-2.0163122744007354E-2</v>
      </c>
    </row>
    <row r="45" spans="1:9" ht="16.5">
      <c r="A45" s="37"/>
      <c r="B45" s="164" t="s">
        <v>35</v>
      </c>
      <c r="C45" s="151" t="s">
        <v>152</v>
      </c>
      <c r="D45" s="147" t="s">
        <v>161</v>
      </c>
      <c r="E45" s="172">
        <v>116499.33333333333</v>
      </c>
      <c r="F45" s="172">
        <v>189601.91648794955</v>
      </c>
      <c r="G45" s="156">
        <f>(F45-E45)/E45</f>
        <v>0.6274935749670919</v>
      </c>
      <c r="H45" s="172">
        <v>193070</v>
      </c>
      <c r="I45" s="156">
        <f>(F45-H45)/H45</f>
        <v>-1.796282960610374E-2</v>
      </c>
    </row>
    <row r="46" spans="1:9" ht="16.5" customHeight="1" thickBot="1">
      <c r="A46" s="38"/>
      <c r="B46" s="164" t="s">
        <v>34</v>
      </c>
      <c r="C46" s="151" t="s">
        <v>154</v>
      </c>
      <c r="D46" s="147" t="s">
        <v>161</v>
      </c>
      <c r="E46" s="175">
        <v>109192.25</v>
      </c>
      <c r="F46" s="175">
        <v>264145.99119021132</v>
      </c>
      <c r="G46" s="162">
        <f>(F46-E46)/E46</f>
        <v>1.4190910178168443</v>
      </c>
      <c r="H46" s="175">
        <v>259522</v>
      </c>
      <c r="I46" s="162">
        <f>(F46-H46)/H46</f>
        <v>1.7817337991427793E-2</v>
      </c>
    </row>
    <row r="47" spans="1:9" ht="15.75" customHeight="1" thickBot="1">
      <c r="A47" s="225" t="s">
        <v>190</v>
      </c>
      <c r="B47" s="226"/>
      <c r="C47" s="226"/>
      <c r="D47" s="227"/>
      <c r="E47" s="83">
        <f>SUM(E41:E46)</f>
        <v>1592848.6303571428</v>
      </c>
      <c r="F47" s="83">
        <f>SUM(F41:F46)</f>
        <v>4048344.8481362006</v>
      </c>
      <c r="G47" s="103">
        <f t="shared" ref="G47" si="4">(F47-E47)/E47</f>
        <v>1.5415753706794446</v>
      </c>
      <c r="H47" s="102">
        <f>SUM(H41:H46)</f>
        <v>4171152.9841269841</v>
      </c>
      <c r="I47" s="104">
        <f t="shared" ref="I47" si="5">(F47-H47)/H47</f>
        <v>-2.9442251688710747E-2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64" t="s">
        <v>45</v>
      </c>
      <c r="C49" s="151" t="s">
        <v>109</v>
      </c>
      <c r="D49" s="155" t="s">
        <v>108</v>
      </c>
      <c r="E49" s="169">
        <v>171839.22222222222</v>
      </c>
      <c r="F49" s="169">
        <v>400519.53288938326</v>
      </c>
      <c r="G49" s="156">
        <f>(F49-E49)/E49</f>
        <v>1.3307806431492806</v>
      </c>
      <c r="H49" s="169">
        <v>449399.11111111112</v>
      </c>
      <c r="I49" s="156">
        <f>(F49-H49)/H49</f>
        <v>-0.10876652181370847</v>
      </c>
    </row>
    <row r="50" spans="1:9" ht="16.5">
      <c r="A50" s="37"/>
      <c r="B50" s="164" t="s">
        <v>49</v>
      </c>
      <c r="C50" s="151" t="s">
        <v>158</v>
      </c>
      <c r="D50" s="149" t="s">
        <v>199</v>
      </c>
      <c r="E50" s="172">
        <v>39945.833333333336</v>
      </c>
      <c r="F50" s="172">
        <v>137808.73208453838</v>
      </c>
      <c r="G50" s="156">
        <f>(F50-E50)/E50</f>
        <v>2.449890028193304</v>
      </c>
      <c r="H50" s="172">
        <v>140986</v>
      </c>
      <c r="I50" s="156">
        <f>(F50-H50)/H50</f>
        <v>-2.2536052625520404E-2</v>
      </c>
    </row>
    <row r="51" spans="1:9" ht="16.5">
      <c r="A51" s="37"/>
      <c r="B51" s="164" t="s">
        <v>48</v>
      </c>
      <c r="C51" s="151" t="s">
        <v>157</v>
      </c>
      <c r="D51" s="147" t="s">
        <v>114</v>
      </c>
      <c r="E51" s="172">
        <v>481317.4181309524</v>
      </c>
      <c r="F51" s="172">
        <v>1293352.0725</v>
      </c>
      <c r="G51" s="156">
        <f>(F51-E51)/E51</f>
        <v>1.6871083899733641</v>
      </c>
      <c r="H51" s="172">
        <v>1317879.142857143</v>
      </c>
      <c r="I51" s="156">
        <f>(F51-H51)/H51</f>
        <v>-1.8611016412300611E-2</v>
      </c>
    </row>
    <row r="52" spans="1:9" ht="16.5">
      <c r="A52" s="37"/>
      <c r="B52" s="164" t="s">
        <v>47</v>
      </c>
      <c r="C52" s="151" t="s">
        <v>113</v>
      </c>
      <c r="D52" s="147" t="s">
        <v>114</v>
      </c>
      <c r="E52" s="172">
        <v>405003.5</v>
      </c>
      <c r="F52" s="172">
        <v>964274.88605116785</v>
      </c>
      <c r="G52" s="156">
        <f>(F52-E52)/E52</f>
        <v>1.3809050688479676</v>
      </c>
      <c r="H52" s="172">
        <v>981642.28571428568</v>
      </c>
      <c r="I52" s="156">
        <f>(F52-H52)/H52</f>
        <v>-1.7692187791686822E-2</v>
      </c>
    </row>
    <row r="53" spans="1:9" ht="16.5">
      <c r="A53" s="37"/>
      <c r="B53" s="164" t="s">
        <v>46</v>
      </c>
      <c r="C53" s="151" t="s">
        <v>111</v>
      </c>
      <c r="D53" s="149" t="s">
        <v>110</v>
      </c>
      <c r="E53" s="172">
        <v>132942.76666666666</v>
      </c>
      <c r="F53" s="172">
        <v>307332.06778020022</v>
      </c>
      <c r="G53" s="156">
        <f>(F53-E53)/E53</f>
        <v>1.3117622378868317</v>
      </c>
      <c r="H53" s="172">
        <v>312324.40000000002</v>
      </c>
      <c r="I53" s="156">
        <f>(F53-H53)/H53</f>
        <v>-1.5984445082740269E-2</v>
      </c>
    </row>
    <row r="54" spans="1:9" ht="16.5" customHeight="1" thickBot="1">
      <c r="A54" s="38"/>
      <c r="B54" s="164" t="s">
        <v>50</v>
      </c>
      <c r="C54" s="151" t="s">
        <v>159</v>
      </c>
      <c r="D54" s="148" t="s">
        <v>112</v>
      </c>
      <c r="E54" s="175">
        <v>707562.5</v>
      </c>
      <c r="F54" s="175">
        <v>1786624</v>
      </c>
      <c r="G54" s="162">
        <f>(F54-E54)/E54</f>
        <v>1.525040544121544</v>
      </c>
      <c r="H54" s="175">
        <v>1778306</v>
      </c>
      <c r="I54" s="162">
        <f>(F54-H54)/H54</f>
        <v>4.6774852022092939E-3</v>
      </c>
    </row>
    <row r="55" spans="1:9" ht="15.75" customHeight="1" thickBot="1">
      <c r="A55" s="225" t="s">
        <v>191</v>
      </c>
      <c r="B55" s="226"/>
      <c r="C55" s="226"/>
      <c r="D55" s="227"/>
      <c r="E55" s="83">
        <f>SUM(E49:E54)</f>
        <v>1938611.2403531745</v>
      </c>
      <c r="F55" s="83">
        <f>SUM(F49:F54)</f>
        <v>4889911.2913052905</v>
      </c>
      <c r="G55" s="103">
        <f t="shared" ref="G55" si="6">(F55-E55)/E55</f>
        <v>1.522378489054077</v>
      </c>
      <c r="H55" s="83">
        <f>SUM(H49:H54)</f>
        <v>4980536.9396825396</v>
      </c>
      <c r="I55" s="104">
        <f t="shared" ref="I55" si="7">(F55-H55)/H55</f>
        <v>-1.8195959486855148E-2</v>
      </c>
    </row>
    <row r="56" spans="1:9" ht="17.25" customHeight="1" thickBot="1">
      <c r="A56" s="108" t="s">
        <v>44</v>
      </c>
      <c r="B56" s="10" t="s">
        <v>57</v>
      </c>
      <c r="C56" s="139"/>
      <c r="D56" s="122"/>
      <c r="E56" s="105"/>
      <c r="F56" s="105"/>
      <c r="G56" s="106"/>
      <c r="H56" s="105"/>
      <c r="I56" s="107"/>
    </row>
    <row r="57" spans="1:9" ht="16.5">
      <c r="A57" s="108"/>
      <c r="B57" s="185" t="s">
        <v>43</v>
      </c>
      <c r="C57" s="154" t="s">
        <v>119</v>
      </c>
      <c r="D57" s="155" t="s">
        <v>114</v>
      </c>
      <c r="E57" s="169">
        <v>33745</v>
      </c>
      <c r="F57" s="169">
        <v>102151.54288765295</v>
      </c>
      <c r="G57" s="157">
        <f>(F57-E57)/E57</f>
        <v>2.027160850130477</v>
      </c>
      <c r="H57" s="169">
        <v>119613.6</v>
      </c>
      <c r="I57" s="157">
        <f>(F57-H57)/H57</f>
        <v>-0.14598722145598039</v>
      </c>
    </row>
    <row r="58" spans="1:9" ht="16.5">
      <c r="A58" s="109"/>
      <c r="B58" s="186" t="s">
        <v>38</v>
      </c>
      <c r="C58" s="151" t="s">
        <v>115</v>
      </c>
      <c r="D58" s="147" t="s">
        <v>114</v>
      </c>
      <c r="E58" s="172">
        <v>75802.5</v>
      </c>
      <c r="F58" s="183">
        <v>137487.05537708566</v>
      </c>
      <c r="G58" s="156">
        <f>(F58-E58)/E58</f>
        <v>0.81375357510749202</v>
      </c>
      <c r="H58" s="183">
        <v>140686.66666666666</v>
      </c>
      <c r="I58" s="156">
        <f>(F58-H58)/H58</f>
        <v>-2.2742818245611949E-2</v>
      </c>
    </row>
    <row r="59" spans="1:9" ht="16.5">
      <c r="A59" s="109"/>
      <c r="B59" s="186" t="s">
        <v>42</v>
      </c>
      <c r="C59" s="151" t="s">
        <v>198</v>
      </c>
      <c r="D59" s="147" t="s">
        <v>114</v>
      </c>
      <c r="E59" s="172">
        <v>44983.75</v>
      </c>
      <c r="F59" s="183">
        <v>94221.949098998884</v>
      </c>
      <c r="G59" s="156">
        <f>(F59-E59)/E59</f>
        <v>1.0945774662850225</v>
      </c>
      <c r="H59" s="183">
        <v>96086</v>
      </c>
      <c r="I59" s="156">
        <f>(F59-H59)/H59</f>
        <v>-1.9399817881909077E-2</v>
      </c>
    </row>
    <row r="60" spans="1:9" ht="16.5">
      <c r="A60" s="109"/>
      <c r="B60" s="186" t="s">
        <v>39</v>
      </c>
      <c r="C60" s="151" t="s">
        <v>116</v>
      </c>
      <c r="D60" s="147" t="s">
        <v>114</v>
      </c>
      <c r="E60" s="172">
        <v>70286.666666666657</v>
      </c>
      <c r="F60" s="183">
        <v>217978.82684464217</v>
      </c>
      <c r="G60" s="156">
        <f>(F60-E60)/E60</f>
        <v>2.1012827493783868</v>
      </c>
      <c r="H60" s="183">
        <v>221506.66666666666</v>
      </c>
      <c r="I60" s="156">
        <f>(F60-H60)/H60</f>
        <v>-1.5926562731104342E-2</v>
      </c>
    </row>
    <row r="61" spans="1:9" s="125" customFormat="1" ht="16.5">
      <c r="A61" s="137"/>
      <c r="B61" s="186" t="s">
        <v>40</v>
      </c>
      <c r="C61" s="151" t="s">
        <v>117</v>
      </c>
      <c r="D61" s="147" t="s">
        <v>114</v>
      </c>
      <c r="E61" s="172">
        <v>62237.625</v>
      </c>
      <c r="F61" s="188">
        <v>124711.12110938079</v>
      </c>
      <c r="G61" s="156">
        <f>(F61-E61)/E61</f>
        <v>1.0037898475300238</v>
      </c>
      <c r="H61" s="188">
        <v>126019.33333333333</v>
      </c>
      <c r="I61" s="156">
        <f>(F61-H61)/H61</f>
        <v>-1.0381043839457446E-2</v>
      </c>
    </row>
    <row r="62" spans="1:9" s="125" customFormat="1" ht="17.25" thickBot="1">
      <c r="A62" s="137"/>
      <c r="B62" s="187" t="s">
        <v>41</v>
      </c>
      <c r="C62" s="152" t="s">
        <v>118</v>
      </c>
      <c r="D62" s="148" t="s">
        <v>114</v>
      </c>
      <c r="E62" s="175">
        <v>92450.9375</v>
      </c>
      <c r="F62" s="184">
        <v>185297.13887252501</v>
      </c>
      <c r="G62" s="161">
        <f>(F62-E62)/E62</f>
        <v>1.0042753906365203</v>
      </c>
      <c r="H62" s="184">
        <v>186784</v>
      </c>
      <c r="I62" s="161">
        <f>(F62-H62)/H62</f>
        <v>-7.9603238364902001E-3</v>
      </c>
    </row>
    <row r="63" spans="1:9" s="125" customFormat="1" ht="16.5">
      <c r="A63" s="137"/>
      <c r="B63" s="94" t="s">
        <v>55</v>
      </c>
      <c r="C63" s="150" t="s">
        <v>122</v>
      </c>
      <c r="D63" s="147" t="s">
        <v>120</v>
      </c>
      <c r="E63" s="169">
        <v>95738.833333333328</v>
      </c>
      <c r="F63" s="182">
        <v>193583.64746607342</v>
      </c>
      <c r="G63" s="156">
        <f>(F63-E63)/E63</f>
        <v>1.0219971429156065</v>
      </c>
      <c r="H63" s="182">
        <v>194466.88888888888</v>
      </c>
      <c r="I63" s="156">
        <f>(F63-H63)/H63</f>
        <v>-4.5418601997592673E-3</v>
      </c>
    </row>
    <row r="64" spans="1:9" s="125" customFormat="1" ht="16.5">
      <c r="A64" s="137"/>
      <c r="B64" s="186" t="s">
        <v>56</v>
      </c>
      <c r="C64" s="151" t="s">
        <v>123</v>
      </c>
      <c r="D64" s="149" t="s">
        <v>120</v>
      </c>
      <c r="E64" s="172">
        <v>607025</v>
      </c>
      <c r="F64" s="183">
        <v>1127765.3333333333</v>
      </c>
      <c r="G64" s="156">
        <f>(F64-E64)/E64</f>
        <v>0.85785648586686425</v>
      </c>
      <c r="H64" s="183">
        <v>1130282.6666666667</v>
      </c>
      <c r="I64" s="156">
        <f>(F64-H64)/H64</f>
        <v>-2.2271714922050372E-3</v>
      </c>
    </row>
    <row r="65" spans="1:9" ht="16.5" customHeight="1" thickBot="1">
      <c r="A65" s="110"/>
      <c r="B65" s="187" t="s">
        <v>54</v>
      </c>
      <c r="C65" s="152" t="s">
        <v>121</v>
      </c>
      <c r="D65" s="148" t="s">
        <v>120</v>
      </c>
      <c r="E65" s="175">
        <v>96368.28571428571</v>
      </c>
      <c r="F65" s="184">
        <v>215357.82607242616</v>
      </c>
      <c r="G65" s="161">
        <f>(F65-E65)/E65</f>
        <v>1.2347375433337333</v>
      </c>
      <c r="H65" s="184">
        <v>209099.25</v>
      </c>
      <c r="I65" s="161">
        <f>(F65-H65)/H65</f>
        <v>2.993112635471511E-2</v>
      </c>
    </row>
    <row r="66" spans="1:9" ht="15.75" customHeight="1" thickBot="1">
      <c r="A66" s="225" t="s">
        <v>192</v>
      </c>
      <c r="B66" s="237"/>
      <c r="C66" s="237"/>
      <c r="D66" s="238"/>
      <c r="E66" s="99">
        <f>SUM(E57:E65)</f>
        <v>1178638.5982142857</v>
      </c>
      <c r="F66" s="99">
        <f>SUM(F57:F65)</f>
        <v>2398554.4410621184</v>
      </c>
      <c r="G66" s="101">
        <f t="shared" ref="G66" si="8">(F66-E66)/E66</f>
        <v>1.0350211207201976</v>
      </c>
      <c r="H66" s="99">
        <f>SUM(H57:H65)</f>
        <v>2424545.0722222226</v>
      </c>
      <c r="I66" s="140">
        <f t="shared" ref="I66" si="9">(F66-H66)/H66</f>
        <v>-1.0719797069510614E-2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64" t="s">
        <v>64</v>
      </c>
      <c r="C68" s="151" t="s">
        <v>133</v>
      </c>
      <c r="D68" s="155" t="s">
        <v>127</v>
      </c>
      <c r="E68" s="169">
        <v>105500.63333333333</v>
      </c>
      <c r="F68" s="177">
        <v>218073.31182202447</v>
      </c>
      <c r="G68" s="156">
        <f>(F68-E68)/E68</f>
        <v>1.0670332009573193</v>
      </c>
      <c r="H68" s="177">
        <v>224387.75</v>
      </c>
      <c r="I68" s="156">
        <f>(F68-H68)/H68</f>
        <v>-2.814074377043994E-2</v>
      </c>
    </row>
    <row r="69" spans="1:9" ht="16.5">
      <c r="A69" s="37"/>
      <c r="B69" s="164" t="s">
        <v>62</v>
      </c>
      <c r="C69" s="151" t="s">
        <v>131</v>
      </c>
      <c r="D69" s="149" t="s">
        <v>125</v>
      </c>
      <c r="E69" s="172">
        <v>237572.75</v>
      </c>
      <c r="F69" s="171">
        <v>594788.18835743412</v>
      </c>
      <c r="G69" s="156">
        <f>(F69-E69)/E69</f>
        <v>1.5036044258334935</v>
      </c>
      <c r="H69" s="171">
        <v>602707.66666666663</v>
      </c>
      <c r="I69" s="156">
        <f>(F69-H69)/H69</f>
        <v>-1.3139833367363574E-2</v>
      </c>
    </row>
    <row r="70" spans="1:9" ht="16.5">
      <c r="A70" s="37"/>
      <c r="B70" s="164" t="s">
        <v>59</v>
      </c>
      <c r="C70" s="151" t="s">
        <v>128</v>
      </c>
      <c r="D70" s="149" t="s">
        <v>124</v>
      </c>
      <c r="E70" s="172">
        <v>181016.3125</v>
      </c>
      <c r="F70" s="171">
        <v>396256</v>
      </c>
      <c r="G70" s="156">
        <f>(F70-E70)/E70</f>
        <v>1.1890623807730036</v>
      </c>
      <c r="H70" s="171">
        <v>390929.33333333331</v>
      </c>
      <c r="I70" s="156">
        <f>(F70-H70)/H70</f>
        <v>1.3625651012800317E-2</v>
      </c>
    </row>
    <row r="71" spans="1:9" ht="16.5">
      <c r="A71" s="37"/>
      <c r="B71" s="164" t="s">
        <v>61</v>
      </c>
      <c r="C71" s="151" t="s">
        <v>130</v>
      </c>
      <c r="D71" s="149" t="s">
        <v>207</v>
      </c>
      <c r="E71" s="172">
        <v>457346.32142857142</v>
      </c>
      <c r="F71" s="171">
        <v>997928.68990433821</v>
      </c>
      <c r="G71" s="156">
        <f>(F71-E71)/E71</f>
        <v>1.181997849654062</v>
      </c>
      <c r="H71" s="171">
        <v>977822.22222222225</v>
      </c>
      <c r="I71" s="156">
        <f>(F71-H71)/H71</f>
        <v>2.0562498197700525E-2</v>
      </c>
    </row>
    <row r="72" spans="1:9" ht="16.5">
      <c r="A72" s="37"/>
      <c r="B72" s="164" t="s">
        <v>63</v>
      </c>
      <c r="C72" s="151" t="s">
        <v>132</v>
      </c>
      <c r="D72" s="149" t="s">
        <v>126</v>
      </c>
      <c r="E72" s="172">
        <v>108782.27777777778</v>
      </c>
      <c r="F72" s="171">
        <v>296688</v>
      </c>
      <c r="G72" s="156">
        <f>(F72-E72)/E72</f>
        <v>1.727356018469103</v>
      </c>
      <c r="H72" s="171">
        <v>283880.25</v>
      </c>
      <c r="I72" s="156">
        <f>(F72-H72)/H72</f>
        <v>4.5116734961308511E-2</v>
      </c>
    </row>
    <row r="73" spans="1:9" ht="16.5" customHeight="1" thickBot="1">
      <c r="A73" s="37"/>
      <c r="B73" s="164" t="s">
        <v>60</v>
      </c>
      <c r="C73" s="151" t="s">
        <v>129</v>
      </c>
      <c r="D73" s="148" t="s">
        <v>206</v>
      </c>
      <c r="E73" s="175">
        <v>898446.125</v>
      </c>
      <c r="F73" s="180">
        <v>2763114.6666666665</v>
      </c>
      <c r="G73" s="162">
        <f>(F73-E73)/E73</f>
        <v>2.0754372352228314</v>
      </c>
      <c r="H73" s="180">
        <v>2576960.6666666665</v>
      </c>
      <c r="I73" s="162">
        <f>(F73-H73)/H73</f>
        <v>7.2237811934007023E-2</v>
      </c>
    </row>
    <row r="74" spans="1:9" ht="15.75" customHeight="1" thickBot="1">
      <c r="A74" s="225" t="s">
        <v>205</v>
      </c>
      <c r="B74" s="226"/>
      <c r="C74" s="226"/>
      <c r="D74" s="227"/>
      <c r="E74" s="83">
        <f>SUM(E68:E73)</f>
        <v>1988664.4200396824</v>
      </c>
      <c r="F74" s="83">
        <f>SUM(F68:F73)</f>
        <v>5266848.8567504641</v>
      </c>
      <c r="G74" s="103">
        <f t="shared" ref="G74" si="10">(F74-E74)/E74</f>
        <v>1.6484352028812219</v>
      </c>
      <c r="H74" s="83">
        <f>SUM(H68:H73)</f>
        <v>5056687.8888888881</v>
      </c>
      <c r="I74" s="104">
        <f t="shared" ref="I74" si="11">(F74-H74)/H74</f>
        <v>4.1560992586345866E-2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64" t="s">
        <v>70</v>
      </c>
      <c r="C76" s="153" t="s">
        <v>141</v>
      </c>
      <c r="D76" s="155" t="s">
        <v>137</v>
      </c>
      <c r="E76" s="169">
        <v>49932.5</v>
      </c>
      <c r="F76" s="169">
        <v>120738.84746607342</v>
      </c>
      <c r="G76" s="156">
        <f>(F76-E76)/E76</f>
        <v>1.4180413050833309</v>
      </c>
      <c r="H76" s="169">
        <v>129312</v>
      </c>
      <c r="I76" s="156">
        <f>(F76-H76)/H76</f>
        <v>-6.629819764543568E-2</v>
      </c>
    </row>
    <row r="77" spans="1:9" ht="16.5">
      <c r="A77" s="37"/>
      <c r="B77" s="164" t="s">
        <v>67</v>
      </c>
      <c r="C77" s="151" t="s">
        <v>139</v>
      </c>
      <c r="D77" s="149" t="s">
        <v>135</v>
      </c>
      <c r="E77" s="172">
        <v>74887</v>
      </c>
      <c r="F77" s="172">
        <v>193113.64342602892</v>
      </c>
      <c r="G77" s="156">
        <f>(F77-E77)/E77</f>
        <v>1.5787338713799315</v>
      </c>
      <c r="H77" s="172">
        <v>201488.75</v>
      </c>
      <c r="I77" s="156">
        <f>(F77-H77)/H77</f>
        <v>-4.1566125026687967E-2</v>
      </c>
    </row>
    <row r="78" spans="1:9" ht="16.5">
      <c r="A78" s="37"/>
      <c r="B78" s="164" t="s">
        <v>69</v>
      </c>
      <c r="C78" s="151" t="s">
        <v>140</v>
      </c>
      <c r="D78" s="149" t="s">
        <v>136</v>
      </c>
      <c r="E78" s="172">
        <v>36740.899999999994</v>
      </c>
      <c r="F78" s="172">
        <v>78009.186402669642</v>
      </c>
      <c r="G78" s="156">
        <f>(F78-E78)/E78</f>
        <v>1.1232247006107541</v>
      </c>
      <c r="H78" s="172">
        <v>80258.75</v>
      </c>
      <c r="I78" s="156">
        <f>(F78-H78)/H78</f>
        <v>-2.8028889028677346E-2</v>
      </c>
    </row>
    <row r="79" spans="1:9" ht="16.5">
      <c r="A79" s="37"/>
      <c r="B79" s="164" t="s">
        <v>68</v>
      </c>
      <c r="C79" s="151" t="s">
        <v>138</v>
      </c>
      <c r="D79" s="149" t="s">
        <v>134</v>
      </c>
      <c r="E79" s="172">
        <v>100682.25</v>
      </c>
      <c r="F79" s="172">
        <v>288809.31973204791</v>
      </c>
      <c r="G79" s="156">
        <f>(F79-E79)/E79</f>
        <v>1.8685227011915995</v>
      </c>
      <c r="H79" s="172">
        <v>295442</v>
      </c>
      <c r="I79" s="156">
        <f>(F79-H79)/H79</f>
        <v>-2.245002493874294E-2</v>
      </c>
    </row>
    <row r="80" spans="1:9" ht="16.5" customHeight="1" thickBot="1">
      <c r="A80" s="38"/>
      <c r="B80" s="164" t="s">
        <v>71</v>
      </c>
      <c r="C80" s="151" t="s">
        <v>200</v>
      </c>
      <c r="D80" s="148" t="s">
        <v>134</v>
      </c>
      <c r="E80" s="175">
        <v>46207.71875</v>
      </c>
      <c r="F80" s="175">
        <v>110494.51867408231</v>
      </c>
      <c r="G80" s="156">
        <f>(F80-E80)/E80</f>
        <v>1.3912567350900074</v>
      </c>
      <c r="H80" s="175">
        <v>112549.33333333333</v>
      </c>
      <c r="I80" s="156">
        <f>(F80-H80)/H80</f>
        <v>-1.8257013154981076E-2</v>
      </c>
    </row>
    <row r="81" spans="1:11" ht="15.75" customHeight="1" thickBot="1">
      <c r="A81" s="225" t="s">
        <v>193</v>
      </c>
      <c r="B81" s="226"/>
      <c r="C81" s="226"/>
      <c r="D81" s="227"/>
      <c r="E81" s="83">
        <f>SUM(E76:E80)</f>
        <v>308450.36875000002</v>
      </c>
      <c r="F81" s="83">
        <f>SUM(F76:F80)</f>
        <v>791165.51570090232</v>
      </c>
      <c r="G81" s="103">
        <f t="shared" ref="G81" si="12">(F81-E81)/E81</f>
        <v>1.5649686168543517</v>
      </c>
      <c r="H81" s="83">
        <f>SUM(H76:H80)</f>
        <v>819050.83333333337</v>
      </c>
      <c r="I81" s="104">
        <f t="shared" ref="I81" si="13">(F81-H81)/H81</f>
        <v>-3.4045893731582857E-2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64" t="s">
        <v>80</v>
      </c>
      <c r="C83" s="151" t="s">
        <v>151</v>
      </c>
      <c r="D83" s="155" t="s">
        <v>150</v>
      </c>
      <c r="E83" s="169">
        <v>64847.175000000003</v>
      </c>
      <c r="F83" s="169">
        <v>161573.57285517242</v>
      </c>
      <c r="G83" s="157">
        <f>(F83-E83)/E83</f>
        <v>1.4916054223668558</v>
      </c>
      <c r="H83" s="169">
        <v>164962.6</v>
      </c>
      <c r="I83" s="157">
        <f>(F83-H83)/H83</f>
        <v>-2.054421514226612E-2</v>
      </c>
    </row>
    <row r="84" spans="1:11" ht="16.5">
      <c r="A84" s="37"/>
      <c r="B84" s="164" t="s">
        <v>76</v>
      </c>
      <c r="C84" s="151" t="s">
        <v>143</v>
      </c>
      <c r="D84" s="147" t="s">
        <v>161</v>
      </c>
      <c r="E84" s="172">
        <v>41356.78125</v>
      </c>
      <c r="F84" s="163">
        <v>106512</v>
      </c>
      <c r="G84" s="156">
        <f>(F84-E84)/E84</f>
        <v>1.575442207558162</v>
      </c>
      <c r="H84" s="163">
        <v>108658</v>
      </c>
      <c r="I84" s="156">
        <f>(F84-H84)/H84</f>
        <v>-1.9750041414345929E-2</v>
      </c>
    </row>
    <row r="85" spans="1:11" ht="16.5">
      <c r="A85" s="37"/>
      <c r="B85" s="164" t="s">
        <v>78</v>
      </c>
      <c r="C85" s="151" t="s">
        <v>149</v>
      </c>
      <c r="D85" s="149" t="s">
        <v>147</v>
      </c>
      <c r="E85" s="172">
        <v>44743.78125</v>
      </c>
      <c r="F85" s="172">
        <v>131699.52244419727</v>
      </c>
      <c r="G85" s="156">
        <f>(F85-E85)/E85</f>
        <v>1.9434151241787878</v>
      </c>
      <c r="H85" s="172">
        <v>133103.55555555556</v>
      </c>
      <c r="I85" s="156">
        <f>(F85-H85)/H85</f>
        <v>-1.0548426790689829E-2</v>
      </c>
    </row>
    <row r="86" spans="1:11" ht="16.5">
      <c r="A86" s="37"/>
      <c r="B86" s="164" t="s">
        <v>74</v>
      </c>
      <c r="C86" s="151" t="s">
        <v>144</v>
      </c>
      <c r="D86" s="149" t="s">
        <v>142</v>
      </c>
      <c r="E86" s="172">
        <v>28918</v>
      </c>
      <c r="F86" s="172">
        <v>71552</v>
      </c>
      <c r="G86" s="156">
        <f>(F86-E86)/E86</f>
        <v>1.4743066602116328</v>
      </c>
      <c r="H86" s="172">
        <v>71711.71428571429</v>
      </c>
      <c r="I86" s="156">
        <f>(F86-H86)/H86</f>
        <v>-2.2271714922049578E-3</v>
      </c>
    </row>
    <row r="87" spans="1:11" ht="16.5">
      <c r="A87" s="37"/>
      <c r="B87" s="164" t="s">
        <v>75</v>
      </c>
      <c r="C87" s="151" t="s">
        <v>148</v>
      </c>
      <c r="D87" s="160" t="s">
        <v>145</v>
      </c>
      <c r="E87" s="181">
        <v>19184.357142857145</v>
      </c>
      <c r="F87" s="181">
        <v>45696</v>
      </c>
      <c r="G87" s="156">
        <f>(F87-E87)/E87</f>
        <v>1.3819406436047224</v>
      </c>
      <c r="H87" s="181">
        <v>45798</v>
      </c>
      <c r="I87" s="156">
        <f>(F87-H87)/H87</f>
        <v>-2.2271714922048997E-3</v>
      </c>
    </row>
    <row r="88" spans="1:11" ht="16.5">
      <c r="A88" s="37"/>
      <c r="B88" s="164" t="s">
        <v>79</v>
      </c>
      <c r="C88" s="151" t="s">
        <v>155</v>
      </c>
      <c r="D88" s="160" t="s">
        <v>156</v>
      </c>
      <c r="E88" s="181">
        <v>156666</v>
      </c>
      <c r="F88" s="181">
        <v>577920</v>
      </c>
      <c r="G88" s="156">
        <f>(F88-E88)/E88</f>
        <v>2.6888667611351535</v>
      </c>
      <c r="H88" s="181">
        <v>579210</v>
      </c>
      <c r="I88" s="156">
        <f>(F88-H88)/H88</f>
        <v>-2.2271714922048997E-3</v>
      </c>
    </row>
    <row r="89" spans="1:11" ht="16.5" customHeight="1" thickBot="1">
      <c r="A89" s="35"/>
      <c r="B89" s="165" t="s">
        <v>77</v>
      </c>
      <c r="C89" s="152" t="s">
        <v>146</v>
      </c>
      <c r="D89" s="148" t="s">
        <v>162</v>
      </c>
      <c r="E89" s="175">
        <v>37113.46428571429</v>
      </c>
      <c r="F89" s="175">
        <v>93076.326956865654</v>
      </c>
      <c r="G89" s="158">
        <f>(F89-E89)/E89</f>
        <v>1.5078857160928678</v>
      </c>
      <c r="H89" s="175">
        <v>92194.666666666672</v>
      </c>
      <c r="I89" s="158">
        <f>(F89-H89)/H89</f>
        <v>9.5630292084753557E-3</v>
      </c>
    </row>
    <row r="90" spans="1:11" ht="15.75" customHeight="1" thickBot="1">
      <c r="A90" s="225" t="s">
        <v>194</v>
      </c>
      <c r="B90" s="226"/>
      <c r="C90" s="226"/>
      <c r="D90" s="227"/>
      <c r="E90" s="83">
        <f>SUM(E83:E89)</f>
        <v>392829.55892857141</v>
      </c>
      <c r="F90" s="83">
        <f>SUM(F83:F89)</f>
        <v>1188029.4222562353</v>
      </c>
      <c r="G90" s="111">
        <f t="shared" ref="G90:G91" si="14">(F90-E90)/E90</f>
        <v>2.0242872392203455</v>
      </c>
      <c r="H90" s="83">
        <f>SUM(H83:H89)</f>
        <v>1195638.5365079364</v>
      </c>
      <c r="I90" s="104">
        <f t="shared" ref="I90:I91" si="15">(F90-H90)/H90</f>
        <v>-6.3640590524330709E-3</v>
      </c>
    </row>
    <row r="91" spans="1:11" ht="15.75" customHeight="1" thickBot="1">
      <c r="A91" s="225" t="s">
        <v>195</v>
      </c>
      <c r="B91" s="226"/>
      <c r="C91" s="226"/>
      <c r="D91" s="227"/>
      <c r="E91" s="99">
        <f>SUM(E90+E81+E74+E66+E55+E47+E39+E32)</f>
        <v>7790532.8879722208</v>
      </c>
      <c r="F91" s="99">
        <f>SUM(F32,F39,F47,F55,F66,F74,F81,F90)</f>
        <v>19797477.674417563</v>
      </c>
      <c r="G91" s="101">
        <f t="shared" si="14"/>
        <v>1.5412225272783107</v>
      </c>
      <c r="H91" s="99">
        <f>SUM(H32,H39,H47,H55,H66,H74,H81,H90)</f>
        <v>19879629.363095239</v>
      </c>
      <c r="I91" s="112">
        <f t="shared" si="15"/>
        <v>-4.1324557504167211E-3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  <mergeCell ref="D11:E11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10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5" customWidth="1"/>
    <col min="4" max="6" width="13.140625" style="125" customWidth="1"/>
    <col min="7" max="7" width="11.28515625" style="82" customWidth="1"/>
    <col min="8" max="8" width="11.42578125" style="125" customWidth="1"/>
    <col min="9" max="9" width="11.7109375" style="125" customWidth="1"/>
    <col min="10" max="10" width="9.140625" style="125"/>
    <col min="11" max="11" width="13" style="211" bestFit="1" customWidth="1"/>
    <col min="12" max="12" width="9.140625" style="211"/>
    <col min="13" max="16384" width="9.140625" style="125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220</v>
      </c>
      <c r="B9" s="26"/>
      <c r="C9" s="26"/>
      <c r="D9" s="26"/>
      <c r="E9" s="210"/>
      <c r="F9" s="210"/>
    </row>
    <row r="10" spans="1:12" ht="18">
      <c r="A10" s="2" t="s">
        <v>221</v>
      </c>
      <c r="B10" s="2"/>
      <c r="C10" s="2"/>
    </row>
    <row r="11" spans="1:12" ht="18">
      <c r="A11" s="2" t="s">
        <v>222</v>
      </c>
    </row>
    <row r="12" spans="1:12" ht="15.75" thickBot="1"/>
    <row r="13" spans="1:12" ht="24.75" customHeight="1">
      <c r="A13" s="219" t="s">
        <v>3</v>
      </c>
      <c r="B13" s="219"/>
      <c r="C13" s="221" t="s">
        <v>0</v>
      </c>
      <c r="D13" s="215" t="s">
        <v>223</v>
      </c>
      <c r="E13" s="215" t="s">
        <v>224</v>
      </c>
      <c r="F13" s="215" t="s">
        <v>225</v>
      </c>
      <c r="G13" s="215" t="s">
        <v>226</v>
      </c>
      <c r="H13" s="215" t="s">
        <v>227</v>
      </c>
      <c r="I13" s="215" t="s">
        <v>228</v>
      </c>
    </row>
    <row r="14" spans="1:12" ht="24.75" customHeight="1" thickBot="1">
      <c r="A14" s="220"/>
      <c r="B14" s="220"/>
      <c r="C14" s="222"/>
      <c r="D14" s="235"/>
      <c r="E14" s="235"/>
      <c r="F14" s="235"/>
      <c r="G14" s="216"/>
      <c r="H14" s="235"/>
      <c r="I14" s="235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199"/>
    </row>
    <row r="16" spans="1:12" ht="18">
      <c r="A16" s="87"/>
      <c r="B16" s="193" t="s">
        <v>4</v>
      </c>
      <c r="C16" s="150" t="s">
        <v>163</v>
      </c>
      <c r="D16" s="200">
        <v>55000</v>
      </c>
      <c r="E16" s="200">
        <v>40000</v>
      </c>
      <c r="F16" s="200">
        <v>55000</v>
      </c>
      <c r="G16" s="143">
        <v>40000</v>
      </c>
      <c r="H16" s="143">
        <v>50000</v>
      </c>
      <c r="I16" s="143">
        <f>AVERAGE(D16:H16)</f>
        <v>48000</v>
      </c>
      <c r="K16" s="199"/>
      <c r="L16" s="201"/>
    </row>
    <row r="17" spans="1:16" ht="18">
      <c r="A17" s="88"/>
      <c r="B17" s="194" t="s">
        <v>5</v>
      </c>
      <c r="C17" s="151" t="s">
        <v>164</v>
      </c>
      <c r="D17" s="189">
        <v>80000</v>
      </c>
      <c r="E17" s="189">
        <v>50000</v>
      </c>
      <c r="F17" s="189">
        <v>40000</v>
      </c>
      <c r="G17" s="202">
        <v>75000</v>
      </c>
      <c r="H17" s="202">
        <v>60000</v>
      </c>
      <c r="I17" s="143">
        <f t="shared" ref="I17:I40" si="0">AVERAGE(D17:H17)</f>
        <v>61000</v>
      </c>
      <c r="K17" s="199"/>
      <c r="L17" s="201"/>
    </row>
    <row r="18" spans="1:16" ht="18">
      <c r="A18" s="88"/>
      <c r="B18" s="194" t="s">
        <v>6</v>
      </c>
      <c r="C18" s="151" t="s">
        <v>165</v>
      </c>
      <c r="D18" s="189">
        <v>60000</v>
      </c>
      <c r="E18" s="189">
        <v>50000</v>
      </c>
      <c r="F18" s="189">
        <v>40000</v>
      </c>
      <c r="G18" s="202">
        <v>47500</v>
      </c>
      <c r="H18" s="202">
        <v>43333</v>
      </c>
      <c r="I18" s="143">
        <f t="shared" si="0"/>
        <v>48166.6</v>
      </c>
      <c r="K18" s="199"/>
      <c r="L18" s="201"/>
    </row>
    <row r="19" spans="1:16" ht="18">
      <c r="A19" s="88"/>
      <c r="B19" s="194" t="s">
        <v>7</v>
      </c>
      <c r="C19" s="151" t="s">
        <v>166</v>
      </c>
      <c r="D19" s="189">
        <v>55000</v>
      </c>
      <c r="E19" s="189">
        <v>25000</v>
      </c>
      <c r="F19" s="189">
        <v>55000</v>
      </c>
      <c r="G19" s="202">
        <v>47500</v>
      </c>
      <c r="H19" s="202">
        <v>46666</v>
      </c>
      <c r="I19" s="143">
        <f t="shared" si="0"/>
        <v>45833.2</v>
      </c>
      <c r="K19" s="199"/>
      <c r="L19" s="201"/>
      <c r="P19" s="211"/>
    </row>
    <row r="20" spans="1:16" ht="18">
      <c r="A20" s="88"/>
      <c r="B20" s="194" t="s">
        <v>8</v>
      </c>
      <c r="C20" s="151" t="s">
        <v>167</v>
      </c>
      <c r="D20" s="189">
        <v>85000</v>
      </c>
      <c r="E20" s="189">
        <v>60000</v>
      </c>
      <c r="F20" s="189">
        <v>60000</v>
      </c>
      <c r="G20" s="202">
        <v>77500</v>
      </c>
      <c r="H20" s="202">
        <v>70000</v>
      </c>
      <c r="I20" s="143">
        <f t="shared" si="0"/>
        <v>70500</v>
      </c>
      <c r="K20" s="199"/>
      <c r="L20" s="201"/>
    </row>
    <row r="21" spans="1:16" ht="18.75" customHeight="1">
      <c r="A21" s="88"/>
      <c r="B21" s="194" t="s">
        <v>9</v>
      </c>
      <c r="C21" s="151" t="s">
        <v>168</v>
      </c>
      <c r="D21" s="189">
        <v>55000</v>
      </c>
      <c r="E21" s="189">
        <v>60000</v>
      </c>
      <c r="F21" s="189">
        <v>40000</v>
      </c>
      <c r="G21" s="202">
        <v>37500</v>
      </c>
      <c r="H21" s="202">
        <v>46666</v>
      </c>
      <c r="I21" s="143">
        <f t="shared" si="0"/>
        <v>47833.2</v>
      </c>
      <c r="K21" s="199"/>
      <c r="L21" s="201"/>
    </row>
    <row r="22" spans="1:16" ht="18">
      <c r="A22" s="88"/>
      <c r="B22" s="194" t="s">
        <v>10</v>
      </c>
      <c r="C22" s="151" t="s">
        <v>169</v>
      </c>
      <c r="D22" s="189">
        <v>50000</v>
      </c>
      <c r="E22" s="189">
        <v>70000</v>
      </c>
      <c r="F22" s="189">
        <v>72500</v>
      </c>
      <c r="G22" s="202">
        <v>45000</v>
      </c>
      <c r="H22" s="202">
        <v>60000</v>
      </c>
      <c r="I22" s="143">
        <f t="shared" si="0"/>
        <v>59500</v>
      </c>
      <c r="K22" s="199"/>
      <c r="L22" s="201"/>
    </row>
    <row r="23" spans="1:16" ht="18">
      <c r="A23" s="88"/>
      <c r="B23" s="194" t="s">
        <v>11</v>
      </c>
      <c r="C23" s="151" t="s">
        <v>170</v>
      </c>
      <c r="D23" s="189">
        <v>20000</v>
      </c>
      <c r="E23" s="189">
        <v>25000</v>
      </c>
      <c r="F23" s="189">
        <v>15000</v>
      </c>
      <c r="G23" s="202">
        <v>15000</v>
      </c>
      <c r="H23" s="202">
        <v>13333</v>
      </c>
      <c r="I23" s="143">
        <f t="shared" si="0"/>
        <v>17666.599999999999</v>
      </c>
      <c r="K23" s="199"/>
      <c r="L23" s="201"/>
    </row>
    <row r="24" spans="1:16" ht="18">
      <c r="A24" s="88"/>
      <c r="B24" s="194" t="s">
        <v>12</v>
      </c>
      <c r="C24" s="151" t="s">
        <v>171</v>
      </c>
      <c r="D24" s="189">
        <v>20000</v>
      </c>
      <c r="E24" s="189">
        <v>25000</v>
      </c>
      <c r="F24" s="189">
        <v>17500</v>
      </c>
      <c r="G24" s="202">
        <v>15000</v>
      </c>
      <c r="H24" s="202">
        <v>20000</v>
      </c>
      <c r="I24" s="143">
        <f t="shared" si="0"/>
        <v>19500</v>
      </c>
      <c r="K24" s="199"/>
      <c r="L24" s="201"/>
    </row>
    <row r="25" spans="1:16" ht="18">
      <c r="A25" s="88"/>
      <c r="B25" s="194" t="s">
        <v>13</v>
      </c>
      <c r="C25" s="151" t="s">
        <v>172</v>
      </c>
      <c r="D25" s="189">
        <v>20000</v>
      </c>
      <c r="E25" s="189">
        <v>25000</v>
      </c>
      <c r="F25" s="189">
        <v>17500</v>
      </c>
      <c r="G25" s="202">
        <v>15000</v>
      </c>
      <c r="H25" s="202">
        <v>20000</v>
      </c>
      <c r="I25" s="143">
        <f t="shared" si="0"/>
        <v>19500</v>
      </c>
      <c r="K25" s="199"/>
      <c r="L25" s="201"/>
    </row>
    <row r="26" spans="1:16" ht="18">
      <c r="A26" s="88"/>
      <c r="B26" s="194" t="s">
        <v>14</v>
      </c>
      <c r="C26" s="151" t="s">
        <v>173</v>
      </c>
      <c r="D26" s="189">
        <v>30000</v>
      </c>
      <c r="E26" s="189">
        <v>30000</v>
      </c>
      <c r="F26" s="189">
        <v>25000</v>
      </c>
      <c r="G26" s="202">
        <v>20000</v>
      </c>
      <c r="H26" s="202">
        <v>23333</v>
      </c>
      <c r="I26" s="143">
        <f t="shared" si="0"/>
        <v>25666.6</v>
      </c>
      <c r="K26" s="199"/>
      <c r="L26" s="201"/>
    </row>
    <row r="27" spans="1:16" ht="18">
      <c r="A27" s="88"/>
      <c r="B27" s="194" t="s">
        <v>15</v>
      </c>
      <c r="C27" s="151" t="s">
        <v>174</v>
      </c>
      <c r="D27" s="189">
        <v>50000</v>
      </c>
      <c r="E27" s="189">
        <v>35000</v>
      </c>
      <c r="F27" s="189">
        <v>37500</v>
      </c>
      <c r="G27" s="202">
        <v>45000</v>
      </c>
      <c r="H27" s="202">
        <v>46666</v>
      </c>
      <c r="I27" s="143">
        <f t="shared" si="0"/>
        <v>42833.2</v>
      </c>
      <c r="K27" s="199"/>
      <c r="L27" s="201"/>
    </row>
    <row r="28" spans="1:16" ht="18">
      <c r="A28" s="88"/>
      <c r="B28" s="194" t="s">
        <v>16</v>
      </c>
      <c r="C28" s="151" t="s">
        <v>175</v>
      </c>
      <c r="D28" s="189">
        <v>20000</v>
      </c>
      <c r="E28" s="189">
        <v>25000</v>
      </c>
      <c r="F28" s="189">
        <v>17500</v>
      </c>
      <c r="G28" s="202">
        <v>17500</v>
      </c>
      <c r="H28" s="202">
        <v>23333</v>
      </c>
      <c r="I28" s="143">
        <f t="shared" si="0"/>
        <v>20666.599999999999</v>
      </c>
      <c r="K28" s="199"/>
      <c r="L28" s="201"/>
    </row>
    <row r="29" spans="1:16" ht="18">
      <c r="A29" s="88"/>
      <c r="B29" s="194" t="s">
        <v>17</v>
      </c>
      <c r="C29" s="151" t="s">
        <v>176</v>
      </c>
      <c r="D29" s="189">
        <v>55000</v>
      </c>
      <c r="E29" s="189">
        <v>60000</v>
      </c>
      <c r="F29" s="189">
        <v>42500</v>
      </c>
      <c r="G29" s="202">
        <v>50000</v>
      </c>
      <c r="H29" s="202">
        <v>50000</v>
      </c>
      <c r="I29" s="143">
        <f t="shared" si="0"/>
        <v>51500</v>
      </c>
      <c r="K29" s="199"/>
      <c r="L29" s="201"/>
    </row>
    <row r="30" spans="1:16" ht="18">
      <c r="A30" s="88"/>
      <c r="B30" s="194" t="s">
        <v>18</v>
      </c>
      <c r="C30" s="151" t="s">
        <v>177</v>
      </c>
      <c r="D30" s="189">
        <v>65000</v>
      </c>
      <c r="E30" s="189">
        <v>100000</v>
      </c>
      <c r="F30" s="189">
        <v>79500</v>
      </c>
      <c r="G30" s="202">
        <v>47500</v>
      </c>
      <c r="H30" s="202">
        <v>50000</v>
      </c>
      <c r="I30" s="143">
        <f t="shared" si="0"/>
        <v>68400</v>
      </c>
      <c r="K30" s="199"/>
      <c r="L30" s="201"/>
    </row>
    <row r="31" spans="1:16" ht="16.5" customHeight="1" thickBot="1">
      <c r="A31" s="89"/>
      <c r="B31" s="195" t="s">
        <v>19</v>
      </c>
      <c r="C31" s="152" t="s">
        <v>178</v>
      </c>
      <c r="D31" s="190">
        <v>40000</v>
      </c>
      <c r="E31" s="190">
        <v>60000</v>
      </c>
      <c r="F31" s="190">
        <v>45000</v>
      </c>
      <c r="G31" s="145">
        <v>45000</v>
      </c>
      <c r="H31" s="145">
        <v>51666</v>
      </c>
      <c r="I31" s="143">
        <f t="shared" si="0"/>
        <v>48333.2</v>
      </c>
      <c r="K31" s="199"/>
      <c r="L31" s="201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43"/>
      <c r="K32" s="203"/>
      <c r="L32" s="204"/>
    </row>
    <row r="33" spans="1:12" ht="18">
      <c r="A33" s="87"/>
      <c r="B33" s="193" t="s">
        <v>26</v>
      </c>
      <c r="C33" s="153" t="s">
        <v>179</v>
      </c>
      <c r="D33" s="200">
        <v>100000</v>
      </c>
      <c r="E33" s="200">
        <v>100000</v>
      </c>
      <c r="F33" s="200">
        <v>77500</v>
      </c>
      <c r="G33" s="143">
        <v>100000</v>
      </c>
      <c r="H33" s="143">
        <v>76666</v>
      </c>
      <c r="I33" s="143">
        <f t="shared" si="0"/>
        <v>90833.2</v>
      </c>
      <c r="K33" s="205"/>
      <c r="L33" s="201"/>
    </row>
    <row r="34" spans="1:12" ht="18">
      <c r="A34" s="88"/>
      <c r="B34" s="194" t="s">
        <v>27</v>
      </c>
      <c r="C34" s="151" t="s">
        <v>180</v>
      </c>
      <c r="D34" s="189">
        <v>100000</v>
      </c>
      <c r="E34" s="189">
        <v>100000</v>
      </c>
      <c r="F34" s="189">
        <v>77500</v>
      </c>
      <c r="G34" s="202">
        <v>100000</v>
      </c>
      <c r="H34" s="202">
        <v>76666</v>
      </c>
      <c r="I34" s="143">
        <f t="shared" si="0"/>
        <v>90833.2</v>
      </c>
      <c r="K34" s="205"/>
      <c r="L34" s="201"/>
    </row>
    <row r="35" spans="1:12" ht="18">
      <c r="A35" s="88"/>
      <c r="B35" s="193" t="s">
        <v>28</v>
      </c>
      <c r="C35" s="151" t="s">
        <v>181</v>
      </c>
      <c r="D35" s="189">
        <v>80000</v>
      </c>
      <c r="E35" s="189">
        <v>80000</v>
      </c>
      <c r="F35" s="189">
        <v>80000</v>
      </c>
      <c r="G35" s="202">
        <v>65000</v>
      </c>
      <c r="H35" s="202">
        <v>78333</v>
      </c>
      <c r="I35" s="143">
        <f t="shared" si="0"/>
        <v>76666.600000000006</v>
      </c>
      <c r="K35" s="205"/>
      <c r="L35" s="201"/>
    </row>
    <row r="36" spans="1:12" ht="18">
      <c r="A36" s="88"/>
      <c r="B36" s="194" t="s">
        <v>29</v>
      </c>
      <c r="C36" s="151" t="s">
        <v>182</v>
      </c>
      <c r="D36" s="189">
        <v>65000</v>
      </c>
      <c r="E36" s="189">
        <v>45000</v>
      </c>
      <c r="F36" s="189">
        <v>55000</v>
      </c>
      <c r="G36" s="202">
        <v>40000</v>
      </c>
      <c r="H36" s="202">
        <v>50000</v>
      </c>
      <c r="I36" s="143">
        <f t="shared" si="0"/>
        <v>51000</v>
      </c>
      <c r="K36" s="205"/>
      <c r="L36" s="201"/>
    </row>
    <row r="37" spans="1:12" ht="16.5" customHeight="1" thickBot="1">
      <c r="A37" s="89"/>
      <c r="B37" s="193" t="s">
        <v>30</v>
      </c>
      <c r="C37" s="151" t="s">
        <v>183</v>
      </c>
      <c r="D37" s="189">
        <v>55000</v>
      </c>
      <c r="E37" s="189">
        <v>50000</v>
      </c>
      <c r="F37" s="189">
        <v>47500</v>
      </c>
      <c r="G37" s="202">
        <v>37500</v>
      </c>
      <c r="H37" s="202">
        <v>36666</v>
      </c>
      <c r="I37" s="143">
        <f t="shared" si="0"/>
        <v>45333.2</v>
      </c>
      <c r="K37" s="205"/>
      <c r="L37" s="201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43"/>
      <c r="K38" s="203"/>
      <c r="L38" s="204"/>
    </row>
    <row r="39" spans="1:12" ht="18">
      <c r="A39" s="87"/>
      <c r="B39" s="196" t="s">
        <v>31</v>
      </c>
      <c r="C39" s="154" t="s">
        <v>229</v>
      </c>
      <c r="D39" s="206">
        <v>1433600</v>
      </c>
      <c r="E39" s="168">
        <v>1600000</v>
      </c>
      <c r="F39" s="168">
        <v>1433600</v>
      </c>
      <c r="G39" s="207">
        <v>1254400</v>
      </c>
      <c r="H39" s="208">
        <v>1400000</v>
      </c>
      <c r="I39" s="143">
        <f t="shared" si="0"/>
        <v>1424320</v>
      </c>
      <c r="K39" s="205"/>
      <c r="L39" s="201"/>
    </row>
    <row r="40" spans="1:12" ht="18.75" thickBot="1">
      <c r="A40" s="89"/>
      <c r="B40" s="195" t="s">
        <v>32</v>
      </c>
      <c r="C40" s="152" t="s">
        <v>185</v>
      </c>
      <c r="D40" s="209">
        <v>627200</v>
      </c>
      <c r="E40" s="174">
        <v>1100000</v>
      </c>
      <c r="F40" s="174">
        <v>1075200</v>
      </c>
      <c r="G40" s="207">
        <v>985600</v>
      </c>
      <c r="H40" s="207">
        <v>1000000</v>
      </c>
      <c r="I40" s="143">
        <f t="shared" si="0"/>
        <v>957600</v>
      </c>
      <c r="K40" s="205"/>
      <c r="L40" s="201"/>
    </row>
    <row r="41" spans="1:12">
      <c r="D41" s="90">
        <f>SUM(D16:D40)</f>
        <v>3220800</v>
      </c>
      <c r="E41" s="90">
        <f t="shared" ref="E41:H41" si="1">SUM(E16:E40)</f>
        <v>3815000</v>
      </c>
      <c r="F41" s="90">
        <f t="shared" si="1"/>
        <v>3505800</v>
      </c>
      <c r="G41" s="90">
        <f t="shared" si="1"/>
        <v>3222500</v>
      </c>
      <c r="H41" s="90">
        <f t="shared" si="1"/>
        <v>3393327</v>
      </c>
      <c r="I41" s="90"/>
    </row>
    <row r="44" spans="1:12" ht="14.25" customHeight="1"/>
    <row r="48" spans="1:12" ht="15" customHeight="1"/>
    <row r="49" spans="11:12" s="125" customFormat="1" ht="15" customHeight="1">
      <c r="K49" s="211"/>
      <c r="L49" s="211"/>
    </row>
    <row r="50" spans="11:12" s="125" customFormat="1" ht="15" customHeight="1">
      <c r="K50" s="211"/>
      <c r="L50" s="211"/>
    </row>
    <row r="51" spans="11:12" s="125" customFormat="1" ht="15" customHeight="1">
      <c r="K51" s="211"/>
      <c r="L51" s="211"/>
    </row>
    <row r="52" spans="11:12" s="125" customFormat="1" ht="15" customHeight="1">
      <c r="K52" s="211"/>
      <c r="L52" s="211"/>
    </row>
    <row r="53" spans="11:12" s="125" customFormat="1" ht="15" customHeight="1">
      <c r="K53" s="211"/>
      <c r="L53" s="211"/>
    </row>
    <row r="54" spans="11:12" s="125" customFormat="1" ht="15" customHeight="1">
      <c r="K54" s="211"/>
      <c r="L54" s="211"/>
    </row>
    <row r="55" spans="11:12" s="125" customFormat="1" ht="15" customHeight="1">
      <c r="K55" s="211"/>
      <c r="L55" s="211"/>
    </row>
    <row r="56" spans="11:12" s="125" customFormat="1" ht="15" customHeight="1">
      <c r="K56" s="211"/>
      <c r="L56" s="211"/>
    </row>
    <row r="57" spans="11:12" s="125" customFormat="1" ht="15" customHeight="1">
      <c r="K57" s="211"/>
      <c r="L57" s="211"/>
    </row>
    <row r="58" spans="11:12" s="125" customFormat="1" ht="15" customHeight="1">
      <c r="K58" s="211"/>
      <c r="L58" s="211"/>
    </row>
    <row r="59" spans="11:12" s="125" customFormat="1" ht="15" customHeight="1">
      <c r="K59" s="211"/>
      <c r="L59" s="211"/>
    </row>
    <row r="60" spans="11:12" s="125" customFormat="1" ht="15" customHeight="1">
      <c r="K60" s="211"/>
      <c r="L60" s="211"/>
    </row>
    <row r="61" spans="11:12" s="125" customFormat="1" ht="15" customHeight="1">
      <c r="K61" s="211"/>
      <c r="L61" s="211"/>
    </row>
    <row r="62" spans="11:12" s="125" customFormat="1" ht="15" customHeight="1">
      <c r="K62" s="211"/>
      <c r="L62" s="211"/>
    </row>
    <row r="63" spans="11:12" s="125" customFormat="1" ht="15" customHeight="1">
      <c r="K63" s="211"/>
      <c r="L63" s="211"/>
    </row>
    <row r="64" spans="11:12" s="125" customFormat="1" ht="15" customHeight="1">
      <c r="K64" s="211"/>
      <c r="L64" s="211"/>
    </row>
    <row r="65" spans="11:12" s="125" customFormat="1" ht="15" customHeight="1">
      <c r="K65" s="211"/>
      <c r="L65" s="211"/>
    </row>
    <row r="66" spans="11:12" s="125" customFormat="1" ht="15" customHeight="1">
      <c r="K66" s="211"/>
      <c r="L66" s="211"/>
    </row>
    <row r="67" spans="11:12" s="125" customFormat="1" ht="15" customHeight="1">
      <c r="K67" s="211"/>
      <c r="L67" s="211"/>
    </row>
    <row r="68" spans="11:12" s="125" customFormat="1" ht="15" customHeight="1">
      <c r="K68" s="211"/>
      <c r="L68" s="211"/>
    </row>
    <row r="69" spans="11:12" s="125" customFormat="1" ht="15" customHeight="1">
      <c r="K69" s="211"/>
      <c r="L69" s="211"/>
    </row>
    <row r="70" spans="11:12" s="125" customFormat="1" ht="15" customHeight="1">
      <c r="K70" s="211"/>
      <c r="L70" s="211"/>
    </row>
    <row r="71" spans="11:12" s="125" customFormat="1" ht="15" customHeight="1">
      <c r="K71" s="211"/>
      <c r="L71" s="211"/>
    </row>
    <row r="72" spans="11:12" s="125" customFormat="1" ht="15" customHeight="1">
      <c r="K72" s="211"/>
      <c r="L72" s="211"/>
    </row>
    <row r="73" spans="11:12" s="125" customFormat="1" ht="15" customHeight="1">
      <c r="K73" s="211"/>
      <c r="L73" s="211"/>
    </row>
    <row r="74" spans="11:12" s="125" customFormat="1" ht="15" customHeight="1">
      <c r="K74" s="211"/>
      <c r="L74" s="211"/>
    </row>
    <row r="75" spans="11:12" s="125" customFormat="1" ht="15" customHeight="1">
      <c r="K75" s="211"/>
      <c r="L75" s="211"/>
    </row>
    <row r="76" spans="11:12" s="125" customFormat="1" ht="15" customHeight="1">
      <c r="K76" s="211"/>
      <c r="L76" s="211"/>
    </row>
    <row r="77" spans="11:12" s="125" customFormat="1" ht="15" customHeight="1">
      <c r="K77" s="211"/>
      <c r="L77" s="211"/>
    </row>
    <row r="78" spans="11:12" s="125" customFormat="1" ht="15" customHeight="1">
      <c r="K78" s="211"/>
      <c r="L78" s="211"/>
    </row>
    <row r="79" spans="11:12" s="125" customFormat="1" ht="15" customHeight="1">
      <c r="K79" s="211"/>
      <c r="L79" s="211"/>
    </row>
    <row r="80" spans="11:12" s="125" customFormat="1" ht="15" customHeight="1">
      <c r="K80" s="211"/>
      <c r="L80" s="211"/>
    </row>
    <row r="81" spans="11:12" s="125" customFormat="1" ht="15" customHeight="1">
      <c r="K81" s="211"/>
      <c r="L81" s="211"/>
    </row>
    <row r="82" spans="11:12" s="125" customFormat="1" ht="15" customHeight="1">
      <c r="K82" s="211"/>
      <c r="L82" s="211"/>
    </row>
    <row r="83" spans="11:12" s="125" customFormat="1" ht="15" customHeight="1">
      <c r="K83" s="211"/>
      <c r="L83" s="211"/>
    </row>
    <row r="84" spans="11:12" s="125" customFormat="1" ht="15" customHeight="1">
      <c r="K84" s="211"/>
      <c r="L84" s="211"/>
    </row>
    <row r="85" spans="11:12" s="125" customFormat="1" ht="15" customHeight="1">
      <c r="K85" s="211"/>
      <c r="L85" s="211"/>
    </row>
    <row r="86" spans="11:12" s="125" customFormat="1" ht="15" customHeight="1">
      <c r="K86" s="211"/>
      <c r="L86" s="211"/>
    </row>
    <row r="87" spans="11:12" s="125" customFormat="1" ht="15" customHeight="1">
      <c r="K87" s="211"/>
      <c r="L87" s="211"/>
    </row>
    <row r="88" spans="11:12" s="125" customFormat="1" ht="15" customHeight="1">
      <c r="K88" s="211"/>
      <c r="L88" s="211"/>
    </row>
    <row r="89" spans="11:12" s="125" customFormat="1" ht="15" customHeight="1">
      <c r="K89" s="211"/>
      <c r="L89" s="211"/>
    </row>
    <row r="90" spans="11:12" s="125" customFormat="1" ht="15" customHeight="1">
      <c r="K90" s="211"/>
      <c r="L90" s="211"/>
    </row>
    <row r="91" spans="11:12" s="125" customFormat="1" ht="15" customHeight="1">
      <c r="K91" s="211"/>
      <c r="L91" s="211"/>
    </row>
    <row r="92" spans="11:12" s="125" customFormat="1">
      <c r="K92" s="211"/>
      <c r="L92" s="211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13-11-2023</vt:lpstr>
      <vt:lpstr>By Order</vt:lpstr>
      <vt:lpstr>All Stores</vt:lpstr>
      <vt:lpstr>'13-11-2023'!Print_Titles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2023-11-16T08:37:16Z</cp:lastPrinted>
  <dcterms:created xsi:type="dcterms:W3CDTF">2010-10-20T06:23:14Z</dcterms:created>
  <dcterms:modified xsi:type="dcterms:W3CDTF">2023-11-16T08:41:00Z</dcterms:modified>
</cp:coreProperties>
</file>