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09-10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'09-10-2023'!$12:$14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4" i="11" l="1"/>
  <c r="G84" i="11"/>
  <c r="I88" i="11"/>
  <c r="G88" i="11"/>
  <c r="I89" i="11"/>
  <c r="G89" i="11"/>
  <c r="I83" i="11"/>
  <c r="G83" i="11"/>
  <c r="I86" i="11"/>
  <c r="G86" i="11"/>
  <c r="I85" i="11"/>
  <c r="G85" i="11"/>
  <c r="I87" i="11"/>
  <c r="G87" i="11"/>
  <c r="I76" i="11"/>
  <c r="G76" i="11"/>
  <c r="I80" i="11"/>
  <c r="G80" i="11"/>
  <c r="I79" i="11"/>
  <c r="G79" i="11"/>
  <c r="I77" i="11"/>
  <c r="G77" i="11"/>
  <c r="I78" i="11"/>
  <c r="G78" i="11"/>
  <c r="I70" i="11"/>
  <c r="G70" i="11"/>
  <c r="I68" i="11"/>
  <c r="G68" i="11"/>
  <c r="I69" i="11"/>
  <c r="G69" i="11"/>
  <c r="I72" i="11"/>
  <c r="G72" i="11"/>
  <c r="I73" i="11"/>
  <c r="G73" i="11"/>
  <c r="I71" i="11"/>
  <c r="G71" i="11"/>
  <c r="I60" i="11"/>
  <c r="G60" i="11"/>
  <c r="I62" i="11"/>
  <c r="G62" i="11"/>
  <c r="I59" i="11"/>
  <c r="G59" i="11"/>
  <c r="I65" i="11"/>
  <c r="G65" i="11"/>
  <c r="I58" i="11"/>
  <c r="G58" i="11"/>
  <c r="I57" i="11"/>
  <c r="G57" i="11"/>
  <c r="I61" i="11"/>
  <c r="G61" i="11"/>
  <c r="I64" i="11"/>
  <c r="G64" i="11"/>
  <c r="I63" i="11"/>
  <c r="G63" i="11"/>
  <c r="I49" i="11"/>
  <c r="G49" i="11"/>
  <c r="I50" i="11"/>
  <c r="G50" i="11"/>
  <c r="I53" i="11"/>
  <c r="G53" i="11"/>
  <c r="I54" i="11"/>
  <c r="G54" i="11"/>
  <c r="I51" i="11"/>
  <c r="G51" i="11"/>
  <c r="I52" i="11"/>
  <c r="G52" i="11"/>
  <c r="I43" i="11"/>
  <c r="G43" i="11"/>
  <c r="I46" i="11"/>
  <c r="G46" i="11"/>
  <c r="I45" i="11"/>
  <c r="G45" i="11"/>
  <c r="I42" i="11"/>
  <c r="G42" i="11"/>
  <c r="I41" i="11"/>
  <c r="G41" i="11"/>
  <c r="I44" i="11"/>
  <c r="G44" i="11"/>
  <c r="I37" i="11"/>
  <c r="G37" i="11"/>
  <c r="I34" i="11"/>
  <c r="G34" i="11"/>
  <c r="I38" i="11"/>
  <c r="G38" i="11"/>
  <c r="I36" i="11"/>
  <c r="G36" i="11"/>
  <c r="I35" i="11"/>
  <c r="G35" i="11"/>
  <c r="I29" i="11"/>
  <c r="G29" i="11"/>
  <c r="I28" i="11"/>
  <c r="G28" i="11"/>
  <c r="I24" i="11"/>
  <c r="G24" i="11"/>
  <c r="I23" i="11"/>
  <c r="G23" i="11"/>
  <c r="I17" i="11"/>
  <c r="G17" i="11"/>
  <c r="I26" i="11"/>
  <c r="G26" i="11"/>
  <c r="I22" i="11"/>
  <c r="G22" i="11"/>
  <c r="I18" i="11"/>
  <c r="G18" i="11"/>
  <c r="I20" i="11"/>
  <c r="G20" i="11"/>
  <c r="I25" i="11"/>
  <c r="G25" i="11"/>
  <c r="I27" i="11"/>
  <c r="G27" i="11"/>
  <c r="I16" i="11"/>
  <c r="G16" i="11"/>
  <c r="I19" i="11"/>
  <c r="G19" i="11"/>
  <c r="I30" i="11"/>
  <c r="G30" i="11"/>
  <c r="I31" i="11"/>
  <c r="G31" i="11"/>
  <c r="I21" i="11"/>
  <c r="G21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<sst xmlns="http://schemas.openxmlformats.org/spreadsheetml/2006/main" count="851" uniqueCount="229">
  <si>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</si>
  <si>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</si>
  <si>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</si>
  <si>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</si>
  <si>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</si>
  <si>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</si>
  <si>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</si>
  <si>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</si>
  <si>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</si>
  <si>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</si>
  <si>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</si>
  <si>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</si>
  <si>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</si>
  <si>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</si>
  <si>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</si>
  <si>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</si>
  <si>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</si>
  <si>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</si>
  <si>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</si>
  <si>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</si>
  <si>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</si>
  <si>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</si>
  <si>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</si>
  <si>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</si>
  <si>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</si>
  <si>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</si>
  <si>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</si>
  <si>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</si>
  <si>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</si>
  <si>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</si>
  <si>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</si>
  <si>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</si>
  <si>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</si>
  <si>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</si>
  <si>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</si>
  <si>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</si>
  <si>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</si>
  <si>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</si>
  <si>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</si>
  <si>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</si>
  <si>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</si>
  <si>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</si>
  <si>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</si>
  <si>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</si>
  <si>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</si>
  <si>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</si>
  <si>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</si>
  <si>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</si>
  <si>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</si>
  <si>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</si>
  <si>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</si>
  <si>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</si>
  <si>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</si>
  <si>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</si>
  <si>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</si>
  <si>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</si>
  <si>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</si>
  <si>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</si>
  <si>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</si>
  <si>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</si>
  <si>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</si>
  <si>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</si>
  <si>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</si>
  <si>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</si>
  <si>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</si>
  <si>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</si>
  <si>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</si>
  <si>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</si>
  <si>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</si>
  <si>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</si>
  <si>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</si>
  <si>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</si>
  <si>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</si>
  <si>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</si>
  <si>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</si>
  <si>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</si>
  <si>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</si>
  <si>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</si>
  <si>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</si>
  <si>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</si>
  <si>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</si>
  <si>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</si>
  <si>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</si>
  <si>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</si>
  <si>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</si>
  <si>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</si>
  <si>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</si>
  <si>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</si>
  <si>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</si>
  <si>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</si>
  <si>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</si>
  <si>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</si>
  <si>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</si>
  <si>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</si>
  <si>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</si>
  <si>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</si>
  <si>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</si>
  <si>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</si>
  <si>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</si>
  <si>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</si>
  <si>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</si>
  <si>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</si>
  <si>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</si>
  <si>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</si>
  <si>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</si>
  <si>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</si>
  <si>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</si>
  <si>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</si>
  <si>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</si>
  <si>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</si>
  <si>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</si>
  <si>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</si>
  <si>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</si>
  <si>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</si>
  <si>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</si>
  <si>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</si>
  <si>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</si>
  <si>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</si>
  <si>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</si>
  <si>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</si>
  <si>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</si>
  <si>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</si>
  <si>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</si>
  <si>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</si>
  <si>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</si>
  <si>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</si>
  <si>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</si>
  <si>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</si>
  <si>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</si>
  <si>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</si>
  <si>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</si>
  <si>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</si>
  <si>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</si>
  <si>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</si>
  <si>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</si>
  <si>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</si>
  <si>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</si>
  <si>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</si>
  <si>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</si>
  <si>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</si>
  <si>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</si>
  <si>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</si>
  <si>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</si>
  <si>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</si>
  <si>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</si>
  <si>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</si>
  <si>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</si>
  <si>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</si>
  <si>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</si>
  <si>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</si>
  <si>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</si>
  <si>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</si>
  <si>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</si>
  <si>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</si>
  <si>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</si>
  <si>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</si>
  <si>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</si>
  <si>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</si>
  <si>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</si>
  <si>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</si>
  <si>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</si>
  <si>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</si>
  <si>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</si>
  <si>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</si>
  <si>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</si>
  <si>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</si>
  <si>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</si>
  <si>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</si>
  <si>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</si>
  <si>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</si>
  <si>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</si>
  <si>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</si>
  <si>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</si>
  <si>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</si>
  <si>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</si>
  <si>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</si>
  <si>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</si>
  <si>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</si>
  <si>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</si>
  <si>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</si>
  <si>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</si>
  <si>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</si>
  <si>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</si>
  <si>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</si>
  <si>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</si>
  <si>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</si>
  <si>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</si>
  <si>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</si>
  <si>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</si>
  <si>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</si>
  <si>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</si>
  <si>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</si>
  <si>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</si>
  <si>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</si>
  <si>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</si>
  <si>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</si>
  <si>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</si>
  <si>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</si>
  <si>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</si>
  <si>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</si>
  <si>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</si>
  <si>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</si>
  <si>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</si>
  <si>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</si>
  <si>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</si>
  <si>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</si>
  <si>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</si>
  <si>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</si>
  <si>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</si>
  <si>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معدل الأسعار في تشرين الأول 2022 (ل.ل.)</t>
  </si>
  <si>
    <t>معدل أسعار  السوبرماركات في 02-10-2023(ل.ل.)</t>
  </si>
  <si>
    <t>معدل أسعار المحلات والملاحم في 02-10-2023 (ل.ل.)</t>
  </si>
  <si>
    <t>المعدل العام للأسعار في 02-10-2023  (ل.ل.)</t>
  </si>
  <si>
    <t xml:space="preserve"> التاريخ 9 تشرين الأول 2023</t>
  </si>
  <si>
    <t>معدل أسعار  السوبرماركات في 09-10-2023(ل.ل.)</t>
  </si>
  <si>
    <t>معدل أسعار المحلات والملاحم في 09-10-2023 (ل.ل.)</t>
  </si>
  <si>
    <t>المعدل العام للأسعار في 09-10-2023 (ل.ل.)</t>
  </si>
  <si>
    <t>المعدل العام للأسعار في 09-10-2023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</si>
  <si>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</si>
  <si>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</si>
  <si>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التاريخ9أتشرين الأول 2023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</si>
  <si>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</si>
  <si>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</si>
  <si>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</si>
  <si>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</si>
  <si>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</si>
  <si>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</si>
  <si>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</si>
  <si>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1$=89600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</si>
</sst>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19" fillId="0" borderId="0" xfId="0" applyFont="1" applyBorder="1" applyAlignment="1">
      <alignment horizontal="center" vertical="center" wrapText="1" readingOrder="2"/>
    </xf>
    <xf numFmtId="0" fontId="20" fillId="0" borderId="0" xfId="0" applyFont="1" applyBorder="1" applyAlignment="1">
      <alignment vertical="center" readingOrder="2"/>
    </xf>
    <xf numFmtId="0" fontId="21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0" fontId="22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2" t="s">
        <v>202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  <c r="H11" s="126"/>
    </row>
    <row r="12" spans="1:9" ht="24.75" customHeight="1">
      <c r="A12" s="213" t="s">
        <v>3</v>
      </c>
      <c r="B12" s="219"/>
      <c r="C12" s="217" t="s">
        <v>0</v>
      </c>
      <c r="D12" s="215" t="s">
        <v>23</v>
      </c>
      <c r="E12" s="215" t="s">
        <v>209</v>
      </c>
      <c r="F12" s="215" t="s">
        <v>214</v>
      </c>
      <c r="G12" s="215" t="s">
        <v>197</v>
      </c>
      <c r="H12" s="215" t="s">
        <v>210</v>
      </c>
      <c r="I12" s="215" t="s">
        <v>187</v>
      </c>
    </row>
    <row r="13" spans="1:9" ht="38.25" customHeight="1" thickBot="1">
      <c r="A13" s="214"/>
      <c r="B13" s="220"/>
      <c r="C13" s="218"/>
      <c r="D13" s="216"/>
      <c r="E13" s="216"/>
      <c r="F13" s="216"/>
      <c r="G13" s="216"/>
      <c r="H13" s="216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70">
        <v>21901.515555555554</v>
      </c>
      <c r="F15" s="179">
        <v>82048.800000000003</v>
      </c>
      <c r="G15" s="45">
        <f t="shared" ref="G15:G30" si="0">(F15-E15)/E15</f>
        <v>2.7462612937389825</v>
      </c>
      <c r="H15" s="179">
        <v>86998.666666666672</v>
      </c>
      <c r="I15" s="45">
        <f t="shared" ref="I15:I30" si="1">(F15-H15)/H15</f>
        <v>-5.6895891124768214E-2</v>
      </c>
    </row>
    <row r="16" spans="1:9" ht="16.5">
      <c r="A16" s="37"/>
      <c r="B16" s="92" t="s">
        <v>5</v>
      </c>
      <c r="C16" s="153" t="s">
        <v>85</v>
      </c>
      <c r="D16" s="149" t="s">
        <v>161</v>
      </c>
      <c r="E16" s="173">
        <v>19912.355</v>
      </c>
      <c r="F16" s="173">
        <v>60387.555555555555</v>
      </c>
      <c r="G16" s="48">
        <f>(F16-E16)/E16</f>
        <v>2.0326676857436277</v>
      </c>
      <c r="H16" s="173">
        <v>58742.25</v>
      </c>
      <c r="I16" s="44">
        <f t="shared" si="1"/>
        <v>2.8008895736127824E-2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3">
        <v>19043</v>
      </c>
      <c r="F17" s="173">
        <v>54348.800000000003</v>
      </c>
      <c r="G17" s="48">
        <f t="shared" si="0"/>
        <v>1.8540040959932784</v>
      </c>
      <c r="H17" s="173">
        <v>51898.8</v>
      </c>
      <c r="I17" s="44">
        <f t="shared" si="1"/>
        <v>4.7207257200551841E-2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3">
        <v>12821.89388888889</v>
      </c>
      <c r="F18" s="173">
        <v>74148.800000000003</v>
      </c>
      <c r="G18" s="48">
        <f t="shared" si="0"/>
        <v>4.7829834377474745</v>
      </c>
      <c r="H18" s="173">
        <v>76948.800000000003</v>
      </c>
      <c r="I18" s="44">
        <f t="shared" si="1"/>
        <v>-3.6387831909009627E-2</v>
      </c>
    </row>
    <row r="19" spans="1:9" ht="16.5">
      <c r="A19" s="37"/>
      <c r="B19" s="92" t="s">
        <v>8</v>
      </c>
      <c r="C19" s="153" t="s">
        <v>89</v>
      </c>
      <c r="D19" s="149" t="s">
        <v>161</v>
      </c>
      <c r="E19" s="173">
        <v>32204.155873015872</v>
      </c>
      <c r="F19" s="173">
        <v>129831.33333333333</v>
      </c>
      <c r="G19" s="48">
        <f t="shared" si="0"/>
        <v>3.0315086613439255</v>
      </c>
      <c r="H19" s="173">
        <v>169998.28571428571</v>
      </c>
      <c r="I19" s="44">
        <f t="shared" si="1"/>
        <v>-0.23627857311726394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73">
        <v>22000.882222222222</v>
      </c>
      <c r="F20" s="173">
        <v>66748.800000000003</v>
      </c>
      <c r="G20" s="48">
        <f t="shared" si="0"/>
        <v>2.0339147005923097</v>
      </c>
      <c r="H20" s="173">
        <v>68098.8</v>
      </c>
      <c r="I20" s="44">
        <f t="shared" si="1"/>
        <v>-1.982413787027084E-2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73">
        <v>20311.980000000003</v>
      </c>
      <c r="F21" s="173">
        <v>122149.8</v>
      </c>
      <c r="G21" s="48">
        <f t="shared" si="0"/>
        <v>5.0136825656582955</v>
      </c>
      <c r="H21" s="173">
        <v>123249.8</v>
      </c>
      <c r="I21" s="44">
        <f t="shared" si="1"/>
        <v>-8.9249637727606863E-3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3">
        <v>7178.1888888888898</v>
      </c>
      <c r="F22" s="173">
        <v>33722</v>
      </c>
      <c r="G22" s="48">
        <f t="shared" si="0"/>
        <v>3.6978423836405647</v>
      </c>
      <c r="H22" s="173">
        <v>33499.75</v>
      </c>
      <c r="I22" s="44">
        <f t="shared" si="1"/>
        <v>6.6343778684915559E-3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3">
        <v>7668.85</v>
      </c>
      <c r="F23" s="173">
        <v>35549.777777777781</v>
      </c>
      <c r="G23" s="48">
        <f t="shared" si="0"/>
        <v>3.6356073958648012</v>
      </c>
      <c r="H23" s="173">
        <v>39166.444444444445</v>
      </c>
      <c r="I23" s="44">
        <f t="shared" si="1"/>
        <v>-9.2340949452195412E-2</v>
      </c>
    </row>
    <row r="24" spans="1:9" ht="16.5">
      <c r="A24" s="37"/>
      <c r="B24" s="92" t="s">
        <v>13</v>
      </c>
      <c r="C24" s="15" t="s">
        <v>93</v>
      </c>
      <c r="D24" s="151" t="s">
        <v>81</v>
      </c>
      <c r="E24" s="173">
        <v>7615.8821428571428</v>
      </c>
      <c r="F24" s="173">
        <v>34833.111111111109</v>
      </c>
      <c r="G24" s="48">
        <f t="shared" si="0"/>
        <v>3.573746081900798</v>
      </c>
      <c r="H24" s="173">
        <v>34277.555555555555</v>
      </c>
      <c r="I24" s="44">
        <f t="shared" si="1"/>
        <v>1.6207560502823334E-2</v>
      </c>
    </row>
    <row r="25" spans="1:9" ht="16.5">
      <c r="A25" s="37"/>
      <c r="B25" s="92" t="s">
        <v>14</v>
      </c>
      <c r="C25" s="15" t="s">
        <v>94</v>
      </c>
      <c r="D25" s="151" t="s">
        <v>81</v>
      </c>
      <c r="E25" s="173">
        <v>7688.3805555555564</v>
      </c>
      <c r="F25" s="173">
        <v>38499.777777777781</v>
      </c>
      <c r="G25" s="48">
        <f>(F25-E25)/E25</f>
        <v>4.0075275930453493</v>
      </c>
      <c r="H25" s="173">
        <v>42722</v>
      </c>
      <c r="I25" s="44">
        <f t="shared" si="1"/>
        <v>-9.8830162965737073E-2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3">
        <v>24479.897777777776</v>
      </c>
      <c r="F26" s="173">
        <v>63277.555555555555</v>
      </c>
      <c r="G26" s="48">
        <f>(F26-E26)/E26</f>
        <v>1.5848782592955637</v>
      </c>
      <c r="H26" s="173">
        <v>71749.75</v>
      </c>
      <c r="I26" s="44">
        <f t="shared" si="1"/>
        <v>-0.1180797765071578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3">
        <v>7191.5599999999995</v>
      </c>
      <c r="F27" s="173">
        <v>34833.111111111109</v>
      </c>
      <c r="G27" s="48">
        <f t="shared" si="0"/>
        <v>3.8436098859094709</v>
      </c>
      <c r="H27" s="173">
        <v>33883.111111111109</v>
      </c>
      <c r="I27" s="44">
        <f t="shared" si="1"/>
        <v>2.8037567060613614E-2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3">
        <v>16702.024444444443</v>
      </c>
      <c r="F28" s="173">
        <v>52797.8</v>
      </c>
      <c r="G28" s="48">
        <f t="shared" si="0"/>
        <v>2.1611617008237598</v>
      </c>
      <c r="H28" s="173">
        <v>58348.800000000003</v>
      </c>
      <c r="I28" s="44">
        <f t="shared" si="1"/>
        <v>-9.5134775693758902E-2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3">
        <v>20963.47388888889</v>
      </c>
      <c r="F29" s="173">
        <v>108475</v>
      </c>
      <c r="G29" s="48">
        <f t="shared" si="0"/>
        <v>4.1744763570647594</v>
      </c>
      <c r="H29" s="173">
        <v>98808.333333333328</v>
      </c>
      <c r="I29" s="44">
        <f t="shared" si="1"/>
        <v>9.7832504006072421E-2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6">
        <v>20567.239999999998</v>
      </c>
      <c r="F30" s="176">
        <v>56897.8</v>
      </c>
      <c r="G30" s="51">
        <f t="shared" si="0"/>
        <v>1.7664285533693391</v>
      </c>
      <c r="H30" s="176">
        <v>52697.8</v>
      </c>
      <c r="I30" s="56">
        <f t="shared" si="1"/>
        <v>7.9699721810018637E-2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4"/>
      <c r="F31" s="193"/>
      <c r="G31" s="52"/>
      <c r="H31" s="193"/>
      <c r="I31" s="53"/>
    </row>
    <row r="32" spans="1:9" ht="16.5">
      <c r="A32" s="33"/>
      <c r="B32" s="39" t="s">
        <v>26</v>
      </c>
      <c r="C32" s="155" t="s">
        <v>100</v>
      </c>
      <c r="D32" s="20" t="s">
        <v>161</v>
      </c>
      <c r="E32" s="179">
        <v>18259.764444444445</v>
      </c>
      <c r="F32" s="179">
        <v>98448.8</v>
      </c>
      <c r="G32" s="45">
        <f>(F32-E32)/E32</f>
        <v>4.3915700993587112</v>
      </c>
      <c r="H32" s="179">
        <v>95948.800000000003</v>
      </c>
      <c r="I32" s="44">
        <f>(F32-H32)/H32</f>
        <v>2.6055562966915687E-2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3">
        <v>17636.845000000001</v>
      </c>
      <c r="F33" s="173">
        <v>99248.8</v>
      </c>
      <c r="G33" s="48">
        <f>(F33-E33)/E33</f>
        <v>4.6273556863486638</v>
      </c>
      <c r="H33" s="173">
        <v>94948.800000000003</v>
      </c>
      <c r="I33" s="44">
        <f>(F33-H33)/H33</f>
        <v>4.5287565508990109E-2</v>
      </c>
    </row>
    <row r="34" spans="1:9" ht="16.5">
      <c r="A34" s="37"/>
      <c r="B34" s="168" t="s">
        <v>28</v>
      </c>
      <c r="C34" s="153" t="s">
        <v>102</v>
      </c>
      <c r="D34" s="149" t="s">
        <v>161</v>
      </c>
      <c r="E34" s="173">
        <v>38758.639999999999</v>
      </c>
      <c r="F34" s="173">
        <v>129785.71428571429</v>
      </c>
      <c r="G34" s="48">
        <f>(F34-E34)/E34</f>
        <v>2.3485621344225258</v>
      </c>
      <c r="H34" s="173">
        <v>126214.28571428571</v>
      </c>
      <c r="I34" s="44">
        <f>(F34-H34)/H34</f>
        <v>2.8296547821165884E-2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3">
        <v>22578.966666666667</v>
      </c>
      <c r="F35" s="173">
        <v>83750</v>
      </c>
      <c r="G35" s="48">
        <f>(F35-E35)/E35</f>
        <v>2.7092042889473831</v>
      </c>
      <c r="H35" s="173">
        <v>107500</v>
      </c>
      <c r="I35" s="44">
        <f>(F35-H35)/H35</f>
        <v>-0.22093023255813954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6">
        <v>30873.973333333332</v>
      </c>
      <c r="F36" s="173">
        <v>94248.8</v>
      </c>
      <c r="G36" s="51">
        <f>(F36-E36)/E36</f>
        <v>2.0526942218429509</v>
      </c>
      <c r="H36" s="173">
        <v>92949.8</v>
      </c>
      <c r="I36" s="56">
        <f>(F36-H36)/H36</f>
        <v>1.3975285584261612E-2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4"/>
      <c r="F37" s="193"/>
      <c r="G37" s="52"/>
      <c r="H37" s="193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3">
        <v>521637.25</v>
      </c>
      <c r="F38" s="173">
        <v>1600554.6666666667</v>
      </c>
      <c r="G38" s="45">
        <f t="shared" ref="G38:G43" si="2">(F38-E38)/E38</f>
        <v>2.0683289329254508</v>
      </c>
      <c r="H38" s="173">
        <v>1602341</v>
      </c>
      <c r="I38" s="44">
        <f t="shared" ref="I38:I43" si="3">(F38-H38)/H38</f>
        <v>-1.1148272017836751E-3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3">
        <v>351431.48</v>
      </c>
      <c r="F39" s="173">
        <v>826808.88888888888</v>
      </c>
      <c r="G39" s="48">
        <f t="shared" si="2"/>
        <v>1.3526887485688217</v>
      </c>
      <c r="H39" s="173">
        <v>855961.623603352</v>
      </c>
      <c r="I39" s="44">
        <f t="shared" si="3"/>
        <v>-3.4058459994664829E-2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81">
        <v>234759.29333333331</v>
      </c>
      <c r="F40" s="173">
        <v>558655.16573556792</v>
      </c>
      <c r="G40" s="48">
        <f t="shared" si="2"/>
        <v>1.3796935056468107</v>
      </c>
      <c r="H40" s="173">
        <v>603808.42697525932</v>
      </c>
      <c r="I40" s="44">
        <f t="shared" si="3"/>
        <v>-7.478077354084614E-2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4">
        <v>108889.57857142857</v>
      </c>
      <c r="F41" s="173">
        <v>277610.66666666669</v>
      </c>
      <c r="G41" s="48">
        <f t="shared" si="2"/>
        <v>1.5494695664063178</v>
      </c>
      <c r="H41" s="173">
        <v>262372.5</v>
      </c>
      <c r="I41" s="44">
        <f t="shared" si="3"/>
        <v>5.8078368223295831E-2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4">
        <v>115199.33333333333</v>
      </c>
      <c r="F42" s="173">
        <v>206079.99999999997</v>
      </c>
      <c r="G42" s="48">
        <f t="shared" si="2"/>
        <v>0.78889924131505373</v>
      </c>
      <c r="H42" s="173">
        <v>178503</v>
      </c>
      <c r="I42" s="44">
        <f t="shared" si="3"/>
        <v>0.15449040072155634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7">
        <v>257530.00357142853</v>
      </c>
      <c r="F43" s="173">
        <v>661760</v>
      </c>
      <c r="G43" s="51">
        <f t="shared" si="2"/>
        <v>1.5696423361266882</v>
      </c>
      <c r="H43" s="173">
        <v>702650</v>
      </c>
      <c r="I43" s="59">
        <f t="shared" si="3"/>
        <v>-5.8193979933110367E-2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4"/>
      <c r="F44" s="193"/>
      <c r="G44" s="6"/>
      <c r="H44" s="193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71">
        <v>173068.44444444444</v>
      </c>
      <c r="F45" s="173">
        <v>483845.56176288024</v>
      </c>
      <c r="G45" s="45">
        <f t="shared" ref="G45:G50" si="4">(F45-E45)/E45</f>
        <v>1.7956890888806498</v>
      </c>
      <c r="H45" s="173">
        <v>484385.56797020481</v>
      </c>
      <c r="I45" s="44">
        <f t="shared" ref="I45:I50" si="5">(F45-H45)/H45</f>
        <v>-1.1148272017835613E-3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4">
        <v>134852.10222222222</v>
      </c>
      <c r="F46" s="173">
        <v>311625.29608938546</v>
      </c>
      <c r="G46" s="48">
        <f t="shared" si="4"/>
        <v>1.3108671719174196</v>
      </c>
      <c r="H46" s="173">
        <v>311973.09217877092</v>
      </c>
      <c r="I46" s="84">
        <f t="shared" si="5"/>
        <v>-1.1148272017836808E-3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4">
        <v>405727.7583333333</v>
      </c>
      <c r="F47" s="173">
        <v>979459.57541899441</v>
      </c>
      <c r="G47" s="48">
        <f t="shared" si="4"/>
        <v>1.4140807605633452</v>
      </c>
      <c r="H47" s="173">
        <v>974530.00798084599</v>
      </c>
      <c r="I47" s="84">
        <f t="shared" si="5"/>
        <v>5.0584049724257613E-3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74">
        <v>468363.83333333331</v>
      </c>
      <c r="F48" s="173">
        <v>1295962.42875</v>
      </c>
      <c r="G48" s="48">
        <f t="shared" si="4"/>
        <v>1.7669993635645793</v>
      </c>
      <c r="H48" s="173">
        <v>1297408.81375</v>
      </c>
      <c r="I48" s="84">
        <f t="shared" si="5"/>
        <v>-1.1148259397278273E-3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4">
        <v>36472.240000000005</v>
      </c>
      <c r="F49" s="173">
        <v>140675.75418994413</v>
      </c>
      <c r="G49" s="48">
        <f t="shared" si="4"/>
        <v>2.8570637336764646</v>
      </c>
      <c r="H49" s="173">
        <v>140832.75837988828</v>
      </c>
      <c r="I49" s="44">
        <f t="shared" si="5"/>
        <v>-1.114827201783884E-3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7">
        <v>692015</v>
      </c>
      <c r="F50" s="173">
        <v>1776312</v>
      </c>
      <c r="G50" s="56">
        <f t="shared" si="4"/>
        <v>1.5668692152626749</v>
      </c>
      <c r="H50" s="173">
        <v>1788618</v>
      </c>
      <c r="I50" s="59">
        <f t="shared" si="5"/>
        <v>-6.8801722894435815E-3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4"/>
      <c r="F51" s="193"/>
      <c r="G51" s="52"/>
      <c r="H51" s="193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71">
        <v>74270.000000000015</v>
      </c>
      <c r="F52" s="170">
        <v>152092.24581005587</v>
      </c>
      <c r="G52" s="172">
        <f t="shared" ref="G52:G60" si="6">(F52-E52)/E52</f>
        <v>1.0478288112300504</v>
      </c>
      <c r="H52" s="170">
        <v>151589.24162011174</v>
      </c>
      <c r="I52" s="116">
        <f t="shared" ref="I52:I60" si="7">(F52-H52)/H52</f>
        <v>3.3182050689631042E-3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4">
        <v>72752</v>
      </c>
      <c r="F53" s="173">
        <v>177634.50279329609</v>
      </c>
      <c r="G53" s="175">
        <f t="shared" si="6"/>
        <v>1.4416442543613384</v>
      </c>
      <c r="H53" s="173">
        <v>174918.34078212289</v>
      </c>
      <c r="I53" s="84">
        <f t="shared" si="7"/>
        <v>1.5528171597262276E-2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4">
        <v>60627.75</v>
      </c>
      <c r="F54" s="173">
        <v>124848.50651769088</v>
      </c>
      <c r="G54" s="175">
        <f t="shared" si="6"/>
        <v>1.0592633986531066</v>
      </c>
      <c r="H54" s="173">
        <v>124987.84636871509</v>
      </c>
      <c r="I54" s="84">
        <f t="shared" si="7"/>
        <v>-1.1148272017837461E-3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4">
        <v>87428.75</v>
      </c>
      <c r="F55" s="173">
        <v>180643.61117318436</v>
      </c>
      <c r="G55" s="175">
        <f t="shared" si="6"/>
        <v>1.0661808749774457</v>
      </c>
      <c r="H55" s="173">
        <v>185509.62234636871</v>
      </c>
      <c r="I55" s="84">
        <f t="shared" si="7"/>
        <v>-2.6230505521157948E-2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4">
        <v>43639.75</v>
      </c>
      <c r="F56" s="173">
        <v>94675.66480446927</v>
      </c>
      <c r="G56" s="180">
        <f t="shared" si="6"/>
        <v>1.1694822909038038</v>
      </c>
      <c r="H56" s="173">
        <v>95977.32960893854</v>
      </c>
      <c r="I56" s="85">
        <f t="shared" si="7"/>
        <v>-1.3562211094775487E-2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7">
        <v>35797</v>
      </c>
      <c r="F57" s="176">
        <v>115046.39999999999</v>
      </c>
      <c r="G57" s="178">
        <f t="shared" si="6"/>
        <v>2.2138559097131041</v>
      </c>
      <c r="H57" s="176">
        <v>111595.82011173184</v>
      </c>
      <c r="I57" s="117">
        <f t="shared" si="7"/>
        <v>3.09203327222594E-2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71">
        <v>96415.428571428565</v>
      </c>
      <c r="F58" s="179">
        <v>208544</v>
      </c>
      <c r="G58" s="44">
        <f t="shared" si="6"/>
        <v>1.1629733237715365</v>
      </c>
      <c r="H58" s="179">
        <v>208866.375</v>
      </c>
      <c r="I58" s="44">
        <f t="shared" si="7"/>
        <v>-1.5434509264595606E-3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4">
        <v>98690</v>
      </c>
      <c r="F59" s="173">
        <v>192839.11111111112</v>
      </c>
      <c r="G59" s="48">
        <f t="shared" si="6"/>
        <v>0.95398835860888764</v>
      </c>
      <c r="H59" s="173">
        <v>193054.33333333334</v>
      </c>
      <c r="I59" s="44">
        <f t="shared" si="7"/>
        <v>-1.1148272017837068E-3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7">
        <v>600160</v>
      </c>
      <c r="F60" s="173">
        <v>1068629.3333333333</v>
      </c>
      <c r="G60" s="51">
        <f t="shared" si="6"/>
        <v>0.78057406913711891</v>
      </c>
      <c r="H60" s="173">
        <v>1069822</v>
      </c>
      <c r="I60" s="51">
        <f t="shared" si="7"/>
        <v>-1.1148272017837961E-3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4"/>
      <c r="F61" s="193"/>
      <c r="G61" s="52"/>
      <c r="H61" s="193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71">
        <v>188315.375</v>
      </c>
      <c r="F62" s="173">
        <v>390058.66666666669</v>
      </c>
      <c r="G62" s="45">
        <f t="shared" ref="G62:G67" si="8">(F62-E62)/E62</f>
        <v>1.0713054718270703</v>
      </c>
      <c r="H62" s="173">
        <v>390494</v>
      </c>
      <c r="I62" s="44">
        <f t="shared" ref="I62:I67" si="9">(F62-H62)/H62</f>
        <v>-1.1148272017836738E-3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4">
        <v>899780.8</v>
      </c>
      <c r="F63" s="173">
        <v>2538666.6666666665</v>
      </c>
      <c r="G63" s="48">
        <f t="shared" si="8"/>
        <v>1.8214279151840831</v>
      </c>
      <c r="H63" s="173">
        <v>2178101.4134078212</v>
      </c>
      <c r="I63" s="44">
        <f t="shared" si="9"/>
        <v>0.16554107675579297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4">
        <v>519239.57142857136</v>
      </c>
      <c r="F64" s="173">
        <v>984508.22594661696</v>
      </c>
      <c r="G64" s="48">
        <f t="shared" si="8"/>
        <v>0.89605777394423758</v>
      </c>
      <c r="H64" s="173">
        <v>984112.00744878955</v>
      </c>
      <c r="I64" s="84">
        <f t="shared" si="9"/>
        <v>4.0261524585455725E-4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4">
        <v>206642.66666666669</v>
      </c>
      <c r="F65" s="173">
        <v>584451.57571428572</v>
      </c>
      <c r="G65" s="48">
        <f t="shared" si="8"/>
        <v>1.8283199454498862</v>
      </c>
      <c r="H65" s="173">
        <v>585103.86571428576</v>
      </c>
      <c r="I65" s="84">
        <f t="shared" si="9"/>
        <v>-1.1148277053403702E-3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4">
        <v>109054</v>
      </c>
      <c r="F66" s="173">
        <v>270000.22842954687</v>
      </c>
      <c r="G66" s="48">
        <f t="shared" si="8"/>
        <v>1.4758397530539629</v>
      </c>
      <c r="H66" s="173">
        <v>293991.75</v>
      </c>
      <c r="I66" s="84">
        <f t="shared" si="9"/>
        <v>-8.1606104832714285E-2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7">
        <v>105033.49333333333</v>
      </c>
      <c r="F67" s="173">
        <v>220864</v>
      </c>
      <c r="G67" s="51">
        <f t="shared" si="8"/>
        <v>1.1027959081496799</v>
      </c>
      <c r="H67" s="173">
        <v>221110.5</v>
      </c>
      <c r="I67" s="85">
        <f t="shared" si="9"/>
        <v>-1.1148272017837235E-3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4"/>
      <c r="F68" s="193"/>
      <c r="G68" s="60"/>
      <c r="H68" s="193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71">
        <v>96685.242857142861</v>
      </c>
      <c r="F69" s="179">
        <v>296780.11669770326</v>
      </c>
      <c r="G69" s="45">
        <f>(F69-E69)/E69</f>
        <v>2.0695492706804313</v>
      </c>
      <c r="H69" s="179">
        <v>297111.34450651769</v>
      </c>
      <c r="I69" s="44">
        <f>(F69-H69)/H69</f>
        <v>-1.1148272017838467E-3</v>
      </c>
    </row>
    <row r="70" spans="1:9" ht="16.5">
      <c r="A70" s="37"/>
      <c r="B70" s="34" t="s">
        <v>67</v>
      </c>
      <c r="C70" s="153" t="s">
        <v>139</v>
      </c>
      <c r="D70" s="13" t="s">
        <v>135</v>
      </c>
      <c r="E70" s="174">
        <v>77547.256666666668</v>
      </c>
      <c r="F70" s="173">
        <v>201715.12849162013</v>
      </c>
      <c r="G70" s="48">
        <f>(F70-E70)/E70</f>
        <v>1.6011897410979137</v>
      </c>
      <c r="H70" s="173">
        <v>204516</v>
      </c>
      <c r="I70" s="44">
        <f>(F70-H70)/H70</f>
        <v>-1.3695121694047773E-2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4">
        <v>40195.919999999998</v>
      </c>
      <c r="F71" s="173">
        <v>80045.447548106764</v>
      </c>
      <c r="G71" s="48">
        <f>(F71-E71)/E71</f>
        <v>0.99138239771864323</v>
      </c>
      <c r="H71" s="173">
        <v>80134.783985102418</v>
      </c>
      <c r="I71" s="44">
        <f>(F71-H71)/H71</f>
        <v>-1.1148272017837172E-3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4">
        <v>49932.5</v>
      </c>
      <c r="F72" s="173">
        <v>145600</v>
      </c>
      <c r="G72" s="48">
        <f>(F72-E72)/E72</f>
        <v>1.9159365142942972</v>
      </c>
      <c r="H72" s="173">
        <v>134558.35195530727</v>
      </c>
      <c r="I72" s="44">
        <f>(F72-H72)/H72</f>
        <v>8.2058436984722774E-2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7">
        <v>45888.978571428575</v>
      </c>
      <c r="F73" s="182">
        <v>100556.67287399131</v>
      </c>
      <c r="G73" s="48">
        <f>(F73-E73)/E73</f>
        <v>1.1913033587677186</v>
      </c>
      <c r="H73" s="182">
        <v>102761.90130353818</v>
      </c>
      <c r="I73" s="59">
        <f>(F73-H73)/H73</f>
        <v>-2.1459591556534804E-2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4"/>
      <c r="F74" s="148"/>
      <c r="G74" s="52"/>
      <c r="H74" s="148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71">
        <v>29014.120000000003</v>
      </c>
      <c r="F75" s="170">
        <v>71552</v>
      </c>
      <c r="G75" s="44">
        <f t="shared" ref="G75:G81" si="10">(F75-E75)/E75</f>
        <v>1.4661096045649495</v>
      </c>
      <c r="H75" s="170">
        <v>71631.857142857145</v>
      </c>
      <c r="I75" s="45">
        <f t="shared" ref="I75:I81" si="11">(F75-H75)/H75</f>
        <v>-1.1148272017837526E-3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4">
        <v>40789.375</v>
      </c>
      <c r="F76" s="173">
        <v>102032</v>
      </c>
      <c r="G76" s="48">
        <f t="shared" si="10"/>
        <v>1.5014357292799902</v>
      </c>
      <c r="H76" s="173">
        <v>102370.125</v>
      </c>
      <c r="I76" s="44">
        <f t="shared" si="11"/>
        <v>-3.3029655868838689E-3</v>
      </c>
    </row>
    <row r="77" spans="1:9" ht="16.5">
      <c r="A77" s="37"/>
      <c r="B77" s="34" t="s">
        <v>75</v>
      </c>
      <c r="C77" s="153" t="s">
        <v>148</v>
      </c>
      <c r="D77" s="13" t="s">
        <v>145</v>
      </c>
      <c r="E77" s="174">
        <v>19153.890476190474</v>
      </c>
      <c r="F77" s="173">
        <v>42880</v>
      </c>
      <c r="G77" s="48">
        <f t="shared" si="10"/>
        <v>1.2387096790233094</v>
      </c>
      <c r="H77" s="173">
        <v>42927.857142857145</v>
      </c>
      <c r="I77" s="44">
        <f t="shared" si="11"/>
        <v>-1.1148272017837719E-3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4">
        <v>34805.385714285716</v>
      </c>
      <c r="F78" s="173">
        <v>91892.002482929864</v>
      </c>
      <c r="G78" s="48">
        <f t="shared" si="10"/>
        <v>1.6401661868442734</v>
      </c>
      <c r="H78" s="173">
        <v>100351.875</v>
      </c>
      <c r="I78" s="44">
        <f t="shared" si="11"/>
        <v>-8.4302087201361578E-2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3">
        <v>45388.592857142859</v>
      </c>
      <c r="F79" s="173">
        <v>132412.22594661699</v>
      </c>
      <c r="G79" s="48">
        <f t="shared" si="10"/>
        <v>1.9173018507838391</v>
      </c>
      <c r="H79" s="173">
        <v>129081.30670391061</v>
      </c>
      <c r="I79" s="44">
        <f t="shared" si="11"/>
        <v>2.5804815025206668E-2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3">
        <v>152666</v>
      </c>
      <c r="F80" s="173">
        <v>577920</v>
      </c>
      <c r="G80" s="48">
        <f t="shared" si="10"/>
        <v>2.7855187140555198</v>
      </c>
      <c r="H80" s="173">
        <v>578565</v>
      </c>
      <c r="I80" s="44">
        <f t="shared" si="11"/>
        <v>-1.1148272017837235E-3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7">
        <v>64693.291111111103</v>
      </c>
      <c r="F81" s="176">
        <v>157337.60000000001</v>
      </c>
      <c r="G81" s="51">
        <f t="shared" si="10"/>
        <v>1.4320543490324487</v>
      </c>
      <c r="H81" s="176">
        <v>161998.20000000001</v>
      </c>
      <c r="I81" s="56">
        <f t="shared" si="11"/>
        <v>-2.8769455463085427E-2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203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213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  <c r="H11" s="126"/>
    </row>
    <row r="12" spans="1:9" ht="30.75" customHeight="1">
      <c r="A12" s="213" t="s">
        <v>3</v>
      </c>
      <c r="B12" s="219"/>
      <c r="C12" s="221" t="s">
        <v>0</v>
      </c>
      <c r="D12" s="215" t="s">
        <v>23</v>
      </c>
      <c r="E12" s="215" t="s">
        <v>209</v>
      </c>
      <c r="F12" s="223" t="s">
        <v>215</v>
      </c>
      <c r="G12" s="215" t="s">
        <v>197</v>
      </c>
      <c r="H12" s="223" t="s">
        <v>211</v>
      </c>
      <c r="I12" s="215" t="s">
        <v>187</v>
      </c>
    </row>
    <row r="13" spans="1:9" ht="30.75" customHeight="1" thickBot="1">
      <c r="A13" s="214"/>
      <c r="B13" s="220"/>
      <c r="C13" s="222"/>
      <c r="D13" s="216"/>
      <c r="E13" s="216"/>
      <c r="F13" s="224"/>
      <c r="G13" s="216"/>
      <c r="H13" s="224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70">
        <v>21901.515555555554</v>
      </c>
      <c r="F15" s="145">
        <v>69166.600000000006</v>
      </c>
      <c r="G15" s="44">
        <f>(F15-E15)/E15</f>
        <v>2.1580736878482893</v>
      </c>
      <c r="H15" s="145">
        <v>71000</v>
      </c>
      <c r="I15" s="118">
        <f>(F15-H15)/H15</f>
        <v>-2.5822535211267525E-2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3">
        <v>19912.355</v>
      </c>
      <c r="F16" s="145">
        <v>44333.2</v>
      </c>
      <c r="G16" s="48">
        <f t="shared" ref="G16:G39" si="0">(F16-E16)/E16</f>
        <v>1.2264167146477651</v>
      </c>
      <c r="H16" s="145">
        <v>40500</v>
      </c>
      <c r="I16" s="48">
        <f>(F16-H16)/H16</f>
        <v>9.4646913580246836E-2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3">
        <v>19043</v>
      </c>
      <c r="F17" s="145">
        <v>42000</v>
      </c>
      <c r="G17" s="48">
        <f t="shared" si="0"/>
        <v>1.2055348421992333</v>
      </c>
      <c r="H17" s="145">
        <v>39500</v>
      </c>
      <c r="I17" s="48">
        <f t="shared" ref="I17:I29" si="1">(F17-H17)/H17</f>
        <v>6.3291139240506333E-2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3">
        <v>12821.89388888889</v>
      </c>
      <c r="F18" s="145">
        <v>60333.2</v>
      </c>
      <c r="G18" s="48">
        <f t="shared" si="0"/>
        <v>3.7054827097175664</v>
      </c>
      <c r="H18" s="145">
        <v>63666.6</v>
      </c>
      <c r="I18" s="48">
        <f t="shared" si="1"/>
        <v>-5.2357122887039698E-2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3">
        <v>32204.155873015872</v>
      </c>
      <c r="F19" s="145">
        <v>62666.6</v>
      </c>
      <c r="G19" s="48">
        <f t="shared" si="0"/>
        <v>0.94591655335108038</v>
      </c>
      <c r="H19" s="145">
        <v>86000</v>
      </c>
      <c r="I19" s="48">
        <f t="shared" si="1"/>
        <v>-0.27131860465116281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3">
        <v>22000.882222222222</v>
      </c>
      <c r="F20" s="145">
        <v>52166.6</v>
      </c>
      <c r="G20" s="48">
        <f t="shared" si="0"/>
        <v>1.3711140068423517</v>
      </c>
      <c r="H20" s="145">
        <v>48000</v>
      </c>
      <c r="I20" s="48">
        <f t="shared" si="1"/>
        <v>8.6804166666666641E-2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3">
        <v>20311.980000000003</v>
      </c>
      <c r="F21" s="145">
        <v>87833.2</v>
      </c>
      <c r="G21" s="48">
        <f t="shared" si="0"/>
        <v>3.3242066996915116</v>
      </c>
      <c r="H21" s="145">
        <v>92500</v>
      </c>
      <c r="I21" s="48">
        <f t="shared" si="1"/>
        <v>-5.045189189189192E-2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3">
        <v>7178.1888888888898</v>
      </c>
      <c r="F22" s="145">
        <v>20000</v>
      </c>
      <c r="G22" s="48">
        <f t="shared" si="0"/>
        <v>1.786218126825553</v>
      </c>
      <c r="H22" s="145">
        <v>22666.6</v>
      </c>
      <c r="I22" s="48">
        <f t="shared" si="1"/>
        <v>-0.11764446366018717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3">
        <v>7668.85</v>
      </c>
      <c r="F23" s="145">
        <v>22500</v>
      </c>
      <c r="G23" s="48">
        <f t="shared" si="0"/>
        <v>1.9339470715948284</v>
      </c>
      <c r="H23" s="145">
        <v>23500</v>
      </c>
      <c r="I23" s="48">
        <f t="shared" si="1"/>
        <v>-4.2553191489361701E-2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3">
        <v>7615.8821428571428</v>
      </c>
      <c r="F24" s="145">
        <v>20500</v>
      </c>
      <c r="G24" s="48">
        <f t="shared" si="0"/>
        <v>1.6917433352388125</v>
      </c>
      <c r="H24" s="145">
        <v>23500</v>
      </c>
      <c r="I24" s="48">
        <f t="shared" si="1"/>
        <v>-0.1276595744680851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3">
        <v>7688.3805555555564</v>
      </c>
      <c r="F25" s="145">
        <v>28666.6</v>
      </c>
      <c r="G25" s="48">
        <f t="shared" si="0"/>
        <v>2.7285615342343799</v>
      </c>
      <c r="H25" s="145">
        <v>26000</v>
      </c>
      <c r="I25" s="48">
        <f t="shared" si="1"/>
        <v>0.10256153846153841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3">
        <v>24479.897777777776</v>
      </c>
      <c r="F26" s="145">
        <v>45000</v>
      </c>
      <c r="G26" s="48">
        <f t="shared" si="0"/>
        <v>0.83824297015038385</v>
      </c>
      <c r="H26" s="145">
        <v>52000</v>
      </c>
      <c r="I26" s="48">
        <f t="shared" si="1"/>
        <v>-0.13461538461538461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3">
        <v>7191.5599999999995</v>
      </c>
      <c r="F27" s="145">
        <v>21333.200000000001</v>
      </c>
      <c r="G27" s="48">
        <f t="shared" si="0"/>
        <v>1.9664217499402079</v>
      </c>
      <c r="H27" s="145">
        <v>24000</v>
      </c>
      <c r="I27" s="48">
        <f t="shared" si="1"/>
        <v>-0.11111666666666664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3">
        <v>16702.024444444443</v>
      </c>
      <c r="F28" s="145">
        <v>44166.6</v>
      </c>
      <c r="G28" s="48">
        <f t="shared" si="0"/>
        <v>1.6443860231979863</v>
      </c>
      <c r="H28" s="145">
        <v>41366.6</v>
      </c>
      <c r="I28" s="48">
        <f t="shared" si="1"/>
        <v>6.768745799751491E-2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3">
        <v>20963.47388888889</v>
      </c>
      <c r="F29" s="145">
        <v>56500</v>
      </c>
      <c r="G29" s="48">
        <f t="shared" si="0"/>
        <v>1.6951639933086788</v>
      </c>
      <c r="H29" s="145">
        <v>62166.6</v>
      </c>
      <c r="I29" s="48">
        <f t="shared" si="1"/>
        <v>-9.1151840377308696E-2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6">
        <v>20567.239999999998</v>
      </c>
      <c r="F30" s="147">
        <v>49916.6</v>
      </c>
      <c r="G30" s="51">
        <f t="shared" si="0"/>
        <v>1.426995552149924</v>
      </c>
      <c r="H30" s="147">
        <v>49500</v>
      </c>
      <c r="I30" s="51">
        <f>(F30-H30)/H30</f>
        <v>8.4161616161615872E-3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4"/>
      <c r="F31" s="144"/>
      <c r="G31" s="41"/>
      <c r="H31" s="14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9">
        <v>18259.764444444445</v>
      </c>
      <c r="F32" s="145">
        <v>66166.600000000006</v>
      </c>
      <c r="G32" s="44">
        <f t="shared" si="0"/>
        <v>2.623628344238103</v>
      </c>
      <c r="H32" s="145">
        <v>92333.2</v>
      </c>
      <c r="I32" s="45">
        <f>(F32-H32)/H32</f>
        <v>-0.28339318901543531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3">
        <v>17636.845000000001</v>
      </c>
      <c r="F33" s="145">
        <v>65166.6</v>
      </c>
      <c r="G33" s="48">
        <f t="shared" si="0"/>
        <v>2.6949125538042655</v>
      </c>
      <c r="H33" s="145">
        <v>88333.2</v>
      </c>
      <c r="I33" s="48">
        <f>(F33-H33)/H33</f>
        <v>-0.26226379209628997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3">
        <v>38758.639999999999</v>
      </c>
      <c r="F34" s="145">
        <v>116333.2</v>
      </c>
      <c r="G34" s="48">
        <f>(F34-E34)/E34</f>
        <v>2.0014778640323807</v>
      </c>
      <c r="H34" s="145">
        <v>109833.2</v>
      </c>
      <c r="I34" s="48">
        <f>(F34-H34)/H34</f>
        <v>5.9180648474231837E-2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3">
        <v>22578.966666666667</v>
      </c>
      <c r="F35" s="145">
        <v>63500</v>
      </c>
      <c r="G35" s="48">
        <f t="shared" si="0"/>
        <v>1.8123519086347322</v>
      </c>
      <c r="H35" s="145">
        <v>65500</v>
      </c>
      <c r="I35" s="48">
        <f>(F35-H35)/H35</f>
        <v>-3.0534351145038167E-2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6">
        <v>30873.973333333332</v>
      </c>
      <c r="F36" s="145">
        <v>57166.6</v>
      </c>
      <c r="G36" s="55">
        <f t="shared" si="0"/>
        <v>0.85161136802173831</v>
      </c>
      <c r="H36" s="145">
        <v>68833.2</v>
      </c>
      <c r="I36" s="48">
        <f>(F36-H36)/H36</f>
        <v>-0.16949088521236844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4"/>
      <c r="F37" s="143"/>
      <c r="G37" s="6"/>
      <c r="H37" s="14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70">
        <v>521637.25</v>
      </c>
      <c r="F38" s="206">
        <v>1448480</v>
      </c>
      <c r="G38" s="172">
        <f t="shared" si="0"/>
        <v>1.7767955605164316</v>
      </c>
      <c r="H38" s="206">
        <v>1315540</v>
      </c>
      <c r="I38" s="172">
        <f>(F38-H38)/H38</f>
        <v>0.10105355975492954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76">
        <v>351431.48</v>
      </c>
      <c r="F39" s="146">
        <v>901120</v>
      </c>
      <c r="G39" s="178">
        <f t="shared" si="0"/>
        <v>1.5641413797079307</v>
      </c>
      <c r="H39" s="146">
        <v>1020990</v>
      </c>
      <c r="I39" s="178">
        <f>(F39-H39)/H39</f>
        <v>-0.11740565529535059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204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213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  <c r="H11" s="126"/>
    </row>
    <row r="12" spans="1:9" ht="24.75" customHeight="1">
      <c r="A12" s="213" t="s">
        <v>3</v>
      </c>
      <c r="B12" s="219"/>
      <c r="C12" s="221" t="s">
        <v>0</v>
      </c>
      <c r="D12" s="215" t="s">
        <v>214</v>
      </c>
      <c r="E12" s="223" t="s">
        <v>215</v>
      </c>
      <c r="F12" s="230" t="s">
        <v>186</v>
      </c>
      <c r="G12" s="215" t="s">
        <v>209</v>
      </c>
      <c r="H12" s="232" t="s">
        <v>216</v>
      </c>
      <c r="I12" s="228" t="s">
        <v>196</v>
      </c>
    </row>
    <row r="13" spans="1:9" ht="39.75" customHeight="1" thickBot="1">
      <c r="A13" s="214"/>
      <c r="B13" s="220"/>
      <c r="C13" s="222"/>
      <c r="D13" s="216"/>
      <c r="E13" s="224"/>
      <c r="F13" s="231"/>
      <c r="G13" s="216"/>
      <c r="H13" s="233"/>
      <c r="I13" s="22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5">
        <v>82048.800000000003</v>
      </c>
      <c r="E15" s="135">
        <v>69166.600000000006</v>
      </c>
      <c r="F15" s="67">
        <f t="shared" ref="F15:F30" si="0">D15-E15</f>
        <v>12882.199999999997</v>
      </c>
      <c r="G15" s="170">
        <v>21901.515555555554</v>
      </c>
      <c r="H15" s="66">
        <f>AVERAGE(D15:E15)</f>
        <v>75607.700000000012</v>
      </c>
      <c r="I15" s="69">
        <f>(H15-G15)/G15</f>
        <v>2.4521674907936366</v>
      </c>
    </row>
    <row r="16" spans="1:9" ht="16.5" customHeight="1">
      <c r="A16" s="37"/>
      <c r="B16" s="34" t="s">
        <v>5</v>
      </c>
      <c r="C16" s="15" t="s">
        <v>164</v>
      </c>
      <c r="D16" s="135">
        <v>60387.555555555555</v>
      </c>
      <c r="E16" s="135">
        <v>44333.2</v>
      </c>
      <c r="F16" s="71">
        <f t="shared" si="0"/>
        <v>16054.355555555558</v>
      </c>
      <c r="G16" s="173">
        <v>19912.355</v>
      </c>
      <c r="H16" s="68">
        <f t="shared" ref="H16:H30" si="1">AVERAGE(D16:E16)</f>
        <v>52360.377777777772</v>
      </c>
      <c r="I16" s="72">
        <f t="shared" ref="I16:I39" si="2">(H16-G16)/G16</f>
        <v>1.6295422001956963</v>
      </c>
    </row>
    <row r="17" spans="1:9" ht="16.5">
      <c r="A17" s="37"/>
      <c r="B17" s="34" t="s">
        <v>6</v>
      </c>
      <c r="C17" s="15" t="s">
        <v>165</v>
      </c>
      <c r="D17" s="135">
        <v>54348.800000000003</v>
      </c>
      <c r="E17" s="135">
        <v>42000</v>
      </c>
      <c r="F17" s="71">
        <f t="shared" si="0"/>
        <v>12348.800000000003</v>
      </c>
      <c r="G17" s="173">
        <v>19043</v>
      </c>
      <c r="H17" s="68">
        <f t="shared" si="1"/>
        <v>48174.400000000001</v>
      </c>
      <c r="I17" s="72">
        <f t="shared" si="2"/>
        <v>1.529769469096256</v>
      </c>
    </row>
    <row r="18" spans="1:9" ht="16.5">
      <c r="A18" s="37"/>
      <c r="B18" s="34" t="s">
        <v>7</v>
      </c>
      <c r="C18" s="153" t="s">
        <v>166</v>
      </c>
      <c r="D18" s="135">
        <v>74148.800000000003</v>
      </c>
      <c r="E18" s="135">
        <v>60333.2</v>
      </c>
      <c r="F18" s="71">
        <f t="shared" si="0"/>
        <v>13815.600000000006</v>
      </c>
      <c r="G18" s="173">
        <v>12821.89388888889</v>
      </c>
      <c r="H18" s="68">
        <f t="shared" si="1"/>
        <v>67241</v>
      </c>
      <c r="I18" s="72">
        <f t="shared" si="2"/>
        <v>4.24423307373252</v>
      </c>
    </row>
    <row r="19" spans="1:9" ht="16.5">
      <c r="A19" s="37"/>
      <c r="B19" s="34" t="s">
        <v>8</v>
      </c>
      <c r="C19" s="15" t="s">
        <v>167</v>
      </c>
      <c r="D19" s="135">
        <v>129831.33333333333</v>
      </c>
      <c r="E19" s="135">
        <v>62666.6</v>
      </c>
      <c r="F19" s="71">
        <f>D19-E19</f>
        <v>67164.733333333337</v>
      </c>
      <c r="G19" s="173">
        <v>32204.155873015872</v>
      </c>
      <c r="H19" s="68">
        <f t="shared" si="1"/>
        <v>96248.96666666666</v>
      </c>
      <c r="I19" s="72">
        <f t="shared" si="2"/>
        <v>1.9887126073475028</v>
      </c>
    </row>
    <row r="20" spans="1:9" ht="16.5">
      <c r="A20" s="37"/>
      <c r="B20" s="34" t="s">
        <v>9</v>
      </c>
      <c r="C20" s="153" t="s">
        <v>168</v>
      </c>
      <c r="D20" s="135">
        <v>66748.800000000003</v>
      </c>
      <c r="E20" s="135">
        <v>52166.6</v>
      </c>
      <c r="F20" s="71">
        <f t="shared" si="0"/>
        <v>14582.200000000004</v>
      </c>
      <c r="G20" s="173">
        <v>22000.882222222222</v>
      </c>
      <c r="H20" s="68">
        <f t="shared" si="1"/>
        <v>59457.7</v>
      </c>
      <c r="I20" s="72">
        <f t="shared" si="2"/>
        <v>1.7025143537173306</v>
      </c>
    </row>
    <row r="21" spans="1:9" ht="16.5">
      <c r="A21" s="37"/>
      <c r="B21" s="34" t="s">
        <v>10</v>
      </c>
      <c r="C21" s="15" t="s">
        <v>169</v>
      </c>
      <c r="D21" s="135">
        <v>122149.8</v>
      </c>
      <c r="E21" s="135">
        <v>87833.2</v>
      </c>
      <c r="F21" s="71">
        <f t="shared" si="0"/>
        <v>34316.600000000006</v>
      </c>
      <c r="G21" s="173">
        <v>20311.980000000003</v>
      </c>
      <c r="H21" s="68">
        <f t="shared" si="1"/>
        <v>104991.5</v>
      </c>
      <c r="I21" s="72">
        <f t="shared" si="2"/>
        <v>4.1689446326749033</v>
      </c>
    </row>
    <row r="22" spans="1:9" ht="16.5">
      <c r="A22" s="37"/>
      <c r="B22" s="34" t="s">
        <v>11</v>
      </c>
      <c r="C22" s="15" t="s">
        <v>170</v>
      </c>
      <c r="D22" s="135">
        <v>33722</v>
      </c>
      <c r="E22" s="135">
        <v>20000</v>
      </c>
      <c r="F22" s="71">
        <f t="shared" si="0"/>
        <v>13722</v>
      </c>
      <c r="G22" s="173">
        <v>7178.1888888888898</v>
      </c>
      <c r="H22" s="68">
        <f t="shared" si="1"/>
        <v>26861</v>
      </c>
      <c r="I22" s="72">
        <f t="shared" si="2"/>
        <v>2.7420302552330589</v>
      </c>
    </row>
    <row r="23" spans="1:9" ht="16.5">
      <c r="A23" s="37"/>
      <c r="B23" s="34" t="s">
        <v>12</v>
      </c>
      <c r="C23" s="15" t="s">
        <v>171</v>
      </c>
      <c r="D23" s="135">
        <v>35549.777777777781</v>
      </c>
      <c r="E23" s="135">
        <v>22500</v>
      </c>
      <c r="F23" s="71">
        <f t="shared" si="0"/>
        <v>13049.777777777781</v>
      </c>
      <c r="G23" s="173">
        <v>7668.85</v>
      </c>
      <c r="H23" s="68">
        <f t="shared" si="1"/>
        <v>29024.888888888891</v>
      </c>
      <c r="I23" s="72">
        <f t="shared" si="2"/>
        <v>2.7847772337298151</v>
      </c>
    </row>
    <row r="24" spans="1:9" ht="16.5">
      <c r="A24" s="37"/>
      <c r="B24" s="34" t="s">
        <v>13</v>
      </c>
      <c r="C24" s="15" t="s">
        <v>172</v>
      </c>
      <c r="D24" s="135">
        <v>34833.111111111109</v>
      </c>
      <c r="E24" s="135">
        <v>20500</v>
      </c>
      <c r="F24" s="71">
        <f t="shared" si="0"/>
        <v>14333.111111111109</v>
      </c>
      <c r="G24" s="173">
        <v>7615.8821428571428</v>
      </c>
      <c r="H24" s="68">
        <f t="shared" si="1"/>
        <v>27666.555555555555</v>
      </c>
      <c r="I24" s="72">
        <f t="shared" si="2"/>
        <v>2.6327447085698052</v>
      </c>
    </row>
    <row r="25" spans="1:9" ht="16.5">
      <c r="A25" s="37"/>
      <c r="B25" s="34" t="s">
        <v>14</v>
      </c>
      <c r="C25" s="153" t="s">
        <v>173</v>
      </c>
      <c r="D25" s="135">
        <v>38499.777777777781</v>
      </c>
      <c r="E25" s="135">
        <v>28666.6</v>
      </c>
      <c r="F25" s="71">
        <f t="shared" si="0"/>
        <v>9833.1777777777825</v>
      </c>
      <c r="G25" s="173">
        <v>7688.3805555555564</v>
      </c>
      <c r="H25" s="68">
        <f t="shared" si="1"/>
        <v>33583.188888888893</v>
      </c>
      <c r="I25" s="72">
        <f t="shared" si="2"/>
        <v>3.3680445636398653</v>
      </c>
    </row>
    <row r="26" spans="1:9" ht="16.5">
      <c r="A26" s="37"/>
      <c r="B26" s="34" t="s">
        <v>15</v>
      </c>
      <c r="C26" s="15" t="s">
        <v>174</v>
      </c>
      <c r="D26" s="135">
        <v>63277.555555555555</v>
      </c>
      <c r="E26" s="135">
        <v>45000</v>
      </c>
      <c r="F26" s="71">
        <f t="shared" si="0"/>
        <v>18277.555555555555</v>
      </c>
      <c r="G26" s="173">
        <v>24479.897777777776</v>
      </c>
      <c r="H26" s="68">
        <f t="shared" si="1"/>
        <v>54138.777777777781</v>
      </c>
      <c r="I26" s="72">
        <f t="shared" si="2"/>
        <v>1.2115606147229738</v>
      </c>
    </row>
    <row r="27" spans="1:9" ht="16.5">
      <c r="A27" s="37"/>
      <c r="B27" s="34" t="s">
        <v>16</v>
      </c>
      <c r="C27" s="15" t="s">
        <v>175</v>
      </c>
      <c r="D27" s="135">
        <v>34833.111111111109</v>
      </c>
      <c r="E27" s="135">
        <v>21333.200000000001</v>
      </c>
      <c r="F27" s="71">
        <f t="shared" si="0"/>
        <v>13499.911111111109</v>
      </c>
      <c r="G27" s="173">
        <v>7191.5599999999995</v>
      </c>
      <c r="H27" s="68">
        <f t="shared" si="1"/>
        <v>28083.155555555553</v>
      </c>
      <c r="I27" s="72">
        <f t="shared" si="2"/>
        <v>2.9050158179248391</v>
      </c>
    </row>
    <row r="28" spans="1:9" ht="16.5">
      <c r="A28" s="37"/>
      <c r="B28" s="34" t="s">
        <v>17</v>
      </c>
      <c r="C28" s="15" t="s">
        <v>176</v>
      </c>
      <c r="D28" s="135">
        <v>52797.8</v>
      </c>
      <c r="E28" s="135">
        <v>44166.6</v>
      </c>
      <c r="F28" s="71">
        <f t="shared" si="0"/>
        <v>8631.2000000000044</v>
      </c>
      <c r="G28" s="173">
        <v>16702.024444444443</v>
      </c>
      <c r="H28" s="68">
        <f t="shared" si="1"/>
        <v>48482.2</v>
      </c>
      <c r="I28" s="72">
        <f t="shared" si="2"/>
        <v>1.9027738620108727</v>
      </c>
    </row>
    <row r="29" spans="1:9" ht="16.5">
      <c r="A29" s="37"/>
      <c r="B29" s="34" t="s">
        <v>18</v>
      </c>
      <c r="C29" s="15" t="s">
        <v>177</v>
      </c>
      <c r="D29" s="135">
        <v>108475</v>
      </c>
      <c r="E29" s="135">
        <v>56500</v>
      </c>
      <c r="F29" s="71">
        <f t="shared" si="0"/>
        <v>51975</v>
      </c>
      <c r="G29" s="173">
        <v>20963.47388888889</v>
      </c>
      <c r="H29" s="68">
        <f t="shared" si="1"/>
        <v>82487.5</v>
      </c>
      <c r="I29" s="72">
        <f t="shared" si="2"/>
        <v>2.9348201751867196</v>
      </c>
    </row>
    <row r="30" spans="1:9" ht="17.25" thickBot="1">
      <c r="A30" s="38"/>
      <c r="B30" s="36" t="s">
        <v>19</v>
      </c>
      <c r="C30" s="16" t="s">
        <v>178</v>
      </c>
      <c r="D30" s="145">
        <v>56897.8</v>
      </c>
      <c r="E30" s="138">
        <v>49916.6</v>
      </c>
      <c r="F30" s="74">
        <f t="shared" si="0"/>
        <v>6981.2000000000044</v>
      </c>
      <c r="G30" s="176">
        <v>20567.239999999998</v>
      </c>
      <c r="H30" s="100">
        <f t="shared" si="1"/>
        <v>53407.199999999997</v>
      </c>
      <c r="I30" s="75">
        <f t="shared" si="2"/>
        <v>1.5967120527596315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144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98448.8</v>
      </c>
      <c r="E32" s="135">
        <v>66166.600000000006</v>
      </c>
      <c r="F32" s="67">
        <f>D32-E32</f>
        <v>32282.199999999997</v>
      </c>
      <c r="G32" s="179">
        <v>18259.764444444445</v>
      </c>
      <c r="H32" s="68">
        <f>AVERAGE(D32:E32)</f>
        <v>82307.700000000012</v>
      </c>
      <c r="I32" s="78">
        <f t="shared" si="2"/>
        <v>3.5075992217984076</v>
      </c>
    </row>
    <row r="33" spans="1:9" ht="16.5">
      <c r="A33" s="37"/>
      <c r="B33" s="34" t="s">
        <v>27</v>
      </c>
      <c r="C33" s="15" t="s">
        <v>180</v>
      </c>
      <c r="D33" s="47">
        <v>99248.8</v>
      </c>
      <c r="E33" s="135">
        <v>65166.6</v>
      </c>
      <c r="F33" s="79">
        <f>D33-E33</f>
        <v>34082.200000000004</v>
      </c>
      <c r="G33" s="173">
        <v>17636.845000000001</v>
      </c>
      <c r="H33" s="68">
        <f>AVERAGE(D33:E33)</f>
        <v>82207.7</v>
      </c>
      <c r="I33" s="72">
        <f t="shared" si="2"/>
        <v>3.6611341200764644</v>
      </c>
    </row>
    <row r="34" spans="1:9" ht="16.5">
      <c r="A34" s="37"/>
      <c r="B34" s="39" t="s">
        <v>28</v>
      </c>
      <c r="C34" s="15" t="s">
        <v>181</v>
      </c>
      <c r="D34" s="47">
        <v>129785.71428571429</v>
      </c>
      <c r="E34" s="135">
        <v>116333.2</v>
      </c>
      <c r="F34" s="71">
        <f>D34-E34</f>
        <v>13452.514285714293</v>
      </c>
      <c r="G34" s="173">
        <v>38758.639999999999</v>
      </c>
      <c r="H34" s="68">
        <f>AVERAGE(D34:E34)</f>
        <v>123059.45714285714</v>
      </c>
      <c r="I34" s="72">
        <f t="shared" si="2"/>
        <v>2.175019999227453</v>
      </c>
    </row>
    <row r="35" spans="1:9" ht="16.5">
      <c r="A35" s="37"/>
      <c r="B35" s="34" t="s">
        <v>29</v>
      </c>
      <c r="C35" s="15" t="s">
        <v>182</v>
      </c>
      <c r="D35" s="47">
        <v>83750</v>
      </c>
      <c r="E35" s="135">
        <v>63500</v>
      </c>
      <c r="F35" s="79">
        <f>D35-E35</f>
        <v>20250</v>
      </c>
      <c r="G35" s="173">
        <v>22578.966666666667</v>
      </c>
      <c r="H35" s="68">
        <f>AVERAGE(D35:E35)</f>
        <v>73625</v>
      </c>
      <c r="I35" s="72">
        <f t="shared" si="2"/>
        <v>2.2607780987910577</v>
      </c>
    </row>
    <row r="36" spans="1:9" ht="17.25" thickBot="1">
      <c r="A36" s="38"/>
      <c r="B36" s="39" t="s">
        <v>30</v>
      </c>
      <c r="C36" s="15" t="s">
        <v>183</v>
      </c>
      <c r="D36" s="50">
        <v>94248.8</v>
      </c>
      <c r="E36" s="135">
        <v>57166.6</v>
      </c>
      <c r="F36" s="71">
        <f>D36-E36</f>
        <v>37082.200000000004</v>
      </c>
      <c r="G36" s="176">
        <v>30873.973333333332</v>
      </c>
      <c r="H36" s="68">
        <f>AVERAGE(D36:E36)</f>
        <v>75707.7</v>
      </c>
      <c r="I36" s="80">
        <f t="shared" si="2"/>
        <v>1.4521527949323445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144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1600554.6666666667</v>
      </c>
      <c r="E38" s="136">
        <v>1448480</v>
      </c>
      <c r="F38" s="67">
        <f>D38-E38</f>
        <v>152074.66666666674</v>
      </c>
      <c r="G38" s="173">
        <v>521637.25</v>
      </c>
      <c r="H38" s="67">
        <f>AVERAGE(D38:E38)</f>
        <v>1524517.3333333335</v>
      </c>
      <c r="I38" s="78">
        <f t="shared" si="2"/>
        <v>1.9225622467209416</v>
      </c>
    </row>
    <row r="39" spans="1:9" ht="17.25" thickBot="1">
      <c r="A39" s="38"/>
      <c r="B39" s="36" t="s">
        <v>32</v>
      </c>
      <c r="C39" s="16" t="s">
        <v>185</v>
      </c>
      <c r="D39" s="57">
        <v>826808.88888888888</v>
      </c>
      <c r="E39" s="137">
        <v>901120</v>
      </c>
      <c r="F39" s="74">
        <f>D39-E39</f>
        <v>-74311.111111111124</v>
      </c>
      <c r="G39" s="173">
        <v>351431.48</v>
      </c>
      <c r="H39" s="81">
        <f>AVERAGE(D39:E39)</f>
        <v>863964.4444444445</v>
      </c>
      <c r="I39" s="75">
        <f t="shared" si="2"/>
        <v>1.4584150641383764</v>
      </c>
    </row>
    <row r="40" spans="1:9" ht="15.75" customHeight="1" thickBot="1">
      <c r="A40" s="225"/>
      <c r="B40" s="226"/>
      <c r="C40" s="227"/>
      <c r="D40" s="83">
        <f>SUM(D15:D39)</f>
        <v>3981395.4920634925</v>
      </c>
      <c r="E40" s="83">
        <f>SUM(E15:E39)</f>
        <v>3445015.4</v>
      </c>
      <c r="F40" s="83">
        <f>SUM(F15:F39)</f>
        <v>536380.09206349228</v>
      </c>
      <c r="G40" s="83">
        <f>SUM(G15:G39)</f>
        <v>1269428.1996825398</v>
      </c>
      <c r="H40" s="83">
        <f>AVERAGE(D40:E40)</f>
        <v>3713205.4460317465</v>
      </c>
      <c r="I40" s="75">
        <f>(H40-G40)/G40</f>
        <v>1.9251008028341812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1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213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  <c r="H12" s="126"/>
    </row>
    <row r="13" spans="1:9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209</v>
      </c>
      <c r="F13" s="232" t="s">
        <v>217</v>
      </c>
      <c r="G13" s="215" t="s">
        <v>197</v>
      </c>
      <c r="H13" s="232" t="s">
        <v>212</v>
      </c>
      <c r="I13" s="215" t="s">
        <v>187</v>
      </c>
    </row>
    <row r="14" spans="1:9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70">
        <v>21901.515555555554</v>
      </c>
      <c r="F16" s="42">
        <v>75607.700000000012</v>
      </c>
      <c r="G16" s="21">
        <f t="shared" ref="G16:G31" si="0">(F16-E16)/E16</f>
        <v>2.4521674907936366</v>
      </c>
      <c r="H16" s="170">
        <v>78999.333333333343</v>
      </c>
      <c r="I16" s="21">
        <f t="shared" ref="I16:I31" si="1">(F16-H16)/H16</f>
        <v>-4.2932429809534225E-2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3">
        <v>19912.355</v>
      </c>
      <c r="F17" s="46">
        <v>52360.377777777772</v>
      </c>
      <c r="G17" s="21">
        <f t="shared" si="0"/>
        <v>1.6295422001956963</v>
      </c>
      <c r="H17" s="173">
        <v>49621.125</v>
      </c>
      <c r="I17" s="21">
        <f t="shared" si="1"/>
        <v>5.5203359008441914E-2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3">
        <v>19043</v>
      </c>
      <c r="F18" s="46">
        <v>48174.400000000001</v>
      </c>
      <c r="G18" s="21">
        <f t="shared" si="0"/>
        <v>1.529769469096256</v>
      </c>
      <c r="H18" s="173">
        <v>45699.4</v>
      </c>
      <c r="I18" s="21">
        <f t="shared" si="1"/>
        <v>5.4158260283504817E-2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3">
        <v>12821.89388888889</v>
      </c>
      <c r="F19" s="46">
        <v>67241</v>
      </c>
      <c r="G19" s="21">
        <f t="shared" si="0"/>
        <v>4.24423307373252</v>
      </c>
      <c r="H19" s="173">
        <v>70307.7</v>
      </c>
      <c r="I19" s="21">
        <f t="shared" si="1"/>
        <v>-4.3618266562552854E-2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3">
        <v>32204.155873015872</v>
      </c>
      <c r="F20" s="46">
        <v>96248.96666666666</v>
      </c>
      <c r="G20" s="21">
        <f t="shared" si="0"/>
        <v>1.9887126073475028</v>
      </c>
      <c r="H20" s="173">
        <v>127999.14285714286</v>
      </c>
      <c r="I20" s="21">
        <f t="shared" si="1"/>
        <v>-0.24804991253661673</v>
      </c>
    </row>
    <row r="21" spans="1:9" ht="16.5">
      <c r="A21" s="37"/>
      <c r="B21" s="34" t="s">
        <v>9</v>
      </c>
      <c r="C21" s="15" t="s">
        <v>88</v>
      </c>
      <c r="D21" s="149" t="s">
        <v>161</v>
      </c>
      <c r="E21" s="173">
        <v>22000.882222222222</v>
      </c>
      <c r="F21" s="46">
        <v>59457.7</v>
      </c>
      <c r="G21" s="21">
        <f t="shared" si="0"/>
        <v>1.7025143537173306</v>
      </c>
      <c r="H21" s="173">
        <v>58049.4</v>
      </c>
      <c r="I21" s="21">
        <f t="shared" si="1"/>
        <v>2.4260371338894037E-2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3">
        <v>20311.980000000003</v>
      </c>
      <c r="F22" s="46">
        <v>104991.5</v>
      </c>
      <c r="G22" s="21">
        <f t="shared" si="0"/>
        <v>4.1689446326749033</v>
      </c>
      <c r="H22" s="173">
        <v>107874.9</v>
      </c>
      <c r="I22" s="21">
        <f t="shared" si="1"/>
        <v>-2.6729109366497621E-2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3">
        <v>7178.1888888888898</v>
      </c>
      <c r="F23" s="46">
        <v>26861</v>
      </c>
      <c r="G23" s="21">
        <f t="shared" si="0"/>
        <v>2.7420302552330589</v>
      </c>
      <c r="H23" s="173">
        <v>28083.174999999999</v>
      </c>
      <c r="I23" s="21">
        <f t="shared" si="1"/>
        <v>-4.3519829933759246E-2</v>
      </c>
    </row>
    <row r="24" spans="1:9" ht="16.5">
      <c r="A24" s="37"/>
      <c r="B24" s="34" t="s">
        <v>12</v>
      </c>
      <c r="C24" s="15" t="s">
        <v>92</v>
      </c>
      <c r="D24" s="151" t="s">
        <v>81</v>
      </c>
      <c r="E24" s="173">
        <v>7668.85</v>
      </c>
      <c r="F24" s="46">
        <v>29024.888888888891</v>
      </c>
      <c r="G24" s="21">
        <f t="shared" si="0"/>
        <v>2.7847772337298151</v>
      </c>
      <c r="H24" s="173">
        <v>31333.222222222223</v>
      </c>
      <c r="I24" s="21">
        <f t="shared" si="1"/>
        <v>-7.3670474008773038E-2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73">
        <v>7615.8821428571428</v>
      </c>
      <c r="F25" s="46">
        <v>27666.555555555555</v>
      </c>
      <c r="G25" s="21">
        <f t="shared" si="0"/>
        <v>2.6327447085698052</v>
      </c>
      <c r="H25" s="173">
        <v>28888.777777777777</v>
      </c>
      <c r="I25" s="21">
        <f t="shared" si="1"/>
        <v>-4.2307855030211672E-2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3">
        <v>7688.3805555555564</v>
      </c>
      <c r="F26" s="46">
        <v>33583.188888888893</v>
      </c>
      <c r="G26" s="21">
        <f t="shared" si="0"/>
        <v>3.3680445636398653</v>
      </c>
      <c r="H26" s="173">
        <v>34361</v>
      </c>
      <c r="I26" s="21">
        <f t="shared" si="1"/>
        <v>-2.2636451532583642E-2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3">
        <v>24479.897777777776</v>
      </c>
      <c r="F27" s="46">
        <v>54138.777777777781</v>
      </c>
      <c r="G27" s="21">
        <f t="shared" si="0"/>
        <v>1.2115606147229738</v>
      </c>
      <c r="H27" s="173">
        <v>61874.875</v>
      </c>
      <c r="I27" s="21">
        <f t="shared" si="1"/>
        <v>-0.12502808647649338</v>
      </c>
    </row>
    <row r="28" spans="1:9" ht="16.5">
      <c r="A28" s="37"/>
      <c r="B28" s="34" t="s">
        <v>16</v>
      </c>
      <c r="C28" s="15" t="s">
        <v>96</v>
      </c>
      <c r="D28" s="151" t="s">
        <v>81</v>
      </c>
      <c r="E28" s="173">
        <v>7191.5599999999995</v>
      </c>
      <c r="F28" s="46">
        <v>28083.155555555553</v>
      </c>
      <c r="G28" s="21">
        <f t="shared" si="0"/>
        <v>2.9050158179248391</v>
      </c>
      <c r="H28" s="173">
        <v>28941.555555555555</v>
      </c>
      <c r="I28" s="21">
        <f t="shared" si="1"/>
        <v>-2.9659774104133285E-2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3">
        <v>16702.024444444443</v>
      </c>
      <c r="F29" s="46">
        <v>48482.2</v>
      </c>
      <c r="G29" s="21">
        <f t="shared" si="0"/>
        <v>1.9027738620108727</v>
      </c>
      <c r="H29" s="173">
        <v>49857.7</v>
      </c>
      <c r="I29" s="21">
        <f t="shared" si="1"/>
        <v>-2.7588516919151908E-2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3">
        <v>20963.47388888889</v>
      </c>
      <c r="F30" s="46">
        <v>82487.5</v>
      </c>
      <c r="G30" s="21">
        <f t="shared" si="0"/>
        <v>2.9348201751867196</v>
      </c>
      <c r="H30" s="173">
        <v>80487.46666666666</v>
      </c>
      <c r="I30" s="21">
        <f t="shared" si="1"/>
        <v>2.4849003405913388E-2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6">
        <v>20567.239999999998</v>
      </c>
      <c r="F31" s="49">
        <v>53407.199999999997</v>
      </c>
      <c r="G31" s="23">
        <f t="shared" si="0"/>
        <v>1.5967120527596315</v>
      </c>
      <c r="H31" s="176">
        <v>51098.9</v>
      </c>
      <c r="I31" s="23">
        <f t="shared" si="1"/>
        <v>4.5173183767165156E-2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4"/>
      <c r="F32" s="41"/>
      <c r="G32" s="41"/>
      <c r="H32" s="14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9">
        <v>18259.764444444445</v>
      </c>
      <c r="F33" s="54">
        <v>82307.700000000012</v>
      </c>
      <c r="G33" s="21">
        <f>(F33-E33)/E33</f>
        <v>3.5075992217984076</v>
      </c>
      <c r="H33" s="179">
        <v>94141</v>
      </c>
      <c r="I33" s="21">
        <f>(F33-H33)/H33</f>
        <v>-0.12569762377710017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3">
        <v>17636.845000000001</v>
      </c>
      <c r="F34" s="46">
        <v>82207.7</v>
      </c>
      <c r="G34" s="21">
        <f>(F34-E34)/E34</f>
        <v>3.6611341200764644</v>
      </c>
      <c r="H34" s="173">
        <v>91641</v>
      </c>
      <c r="I34" s="21">
        <f>(F34-H34)/H34</f>
        <v>-0.10293754978666757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3">
        <v>38758.639999999999</v>
      </c>
      <c r="F35" s="46">
        <v>123059.45714285714</v>
      </c>
      <c r="G35" s="21">
        <f>(F35-E35)/E35</f>
        <v>2.175019999227453</v>
      </c>
      <c r="H35" s="173">
        <v>118023.74285714285</v>
      </c>
      <c r="I35" s="21">
        <f>(F35-H35)/H35</f>
        <v>4.2666959747324491E-2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3">
        <v>22578.966666666667</v>
      </c>
      <c r="F36" s="46">
        <v>73625</v>
      </c>
      <c r="G36" s="21">
        <f>(F36-E36)/E36</f>
        <v>2.2607780987910577</v>
      </c>
      <c r="H36" s="173">
        <v>86500</v>
      </c>
      <c r="I36" s="21">
        <f>(F36-H36)/H36</f>
        <v>-0.14884393063583815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6">
        <v>30873.973333333332</v>
      </c>
      <c r="F37" s="49">
        <v>75707.7</v>
      </c>
      <c r="G37" s="23">
        <f>(F37-E37)/E37</f>
        <v>1.4521527949323445</v>
      </c>
      <c r="H37" s="176">
        <v>80891.5</v>
      </c>
      <c r="I37" s="23">
        <f>(F37-H37)/H37</f>
        <v>-6.4083370935141548E-2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4"/>
      <c r="F38" s="41"/>
      <c r="G38" s="41"/>
      <c r="H38" s="14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3">
        <v>521637.25</v>
      </c>
      <c r="F39" s="46">
        <v>1524517.3333333335</v>
      </c>
      <c r="G39" s="21">
        <f t="shared" ref="G39:G44" si="2">(F39-E39)/E39</f>
        <v>1.9225622467209416</v>
      </c>
      <c r="H39" s="173">
        <v>1458940.5</v>
      </c>
      <c r="I39" s="21">
        <f t="shared" ref="I39:I44" si="3">(F39-H39)/H39</f>
        <v>4.4948257542602656E-2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3">
        <v>351431.48</v>
      </c>
      <c r="F40" s="46">
        <v>863964.4444444445</v>
      </c>
      <c r="G40" s="21">
        <f t="shared" si="2"/>
        <v>1.4584150641383764</v>
      </c>
      <c r="H40" s="173">
        <v>938475.81180167594</v>
      </c>
      <c r="I40" s="21">
        <f t="shared" si="3"/>
        <v>-7.939615109971275E-2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81">
        <v>234759.29333333331</v>
      </c>
      <c r="F41" s="57">
        <v>558655.16573556792</v>
      </c>
      <c r="G41" s="21">
        <f t="shared" si="2"/>
        <v>1.3796935056468107</v>
      </c>
      <c r="H41" s="181">
        <v>603808.42697525932</v>
      </c>
      <c r="I41" s="21">
        <f t="shared" si="3"/>
        <v>-7.478077354084614E-2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4">
        <v>108889.57857142857</v>
      </c>
      <c r="F42" s="47">
        <v>277610.66666666669</v>
      </c>
      <c r="G42" s="21">
        <f t="shared" si="2"/>
        <v>1.5494695664063178</v>
      </c>
      <c r="H42" s="174">
        <v>262372.5</v>
      </c>
      <c r="I42" s="21">
        <f t="shared" si="3"/>
        <v>5.8078368223295831E-2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4">
        <v>115199.33333333333</v>
      </c>
      <c r="F43" s="47">
        <v>206079.99999999997</v>
      </c>
      <c r="G43" s="21">
        <f t="shared" si="2"/>
        <v>0.78889924131505373</v>
      </c>
      <c r="H43" s="174">
        <v>178503</v>
      </c>
      <c r="I43" s="21">
        <f t="shared" si="3"/>
        <v>0.15449040072155634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7">
        <v>257530.00357142853</v>
      </c>
      <c r="F44" s="50">
        <v>661760</v>
      </c>
      <c r="G44" s="31">
        <f t="shared" si="2"/>
        <v>1.5696423361266882</v>
      </c>
      <c r="H44" s="177">
        <v>702650</v>
      </c>
      <c r="I44" s="31">
        <f t="shared" si="3"/>
        <v>-5.8193979933110367E-2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4"/>
      <c r="F45" s="121"/>
      <c r="G45" s="41"/>
      <c r="H45" s="140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71">
        <v>173068.44444444444</v>
      </c>
      <c r="F46" s="43">
        <v>483845.56176288024</v>
      </c>
      <c r="G46" s="21">
        <f t="shared" ref="G46:G51" si="4">(F46-E46)/E46</f>
        <v>1.7956890888806498</v>
      </c>
      <c r="H46" s="171">
        <v>484385.56797020481</v>
      </c>
      <c r="I46" s="21">
        <f t="shared" ref="I46:I51" si="5">(F46-H46)/H46</f>
        <v>-1.1148272017835613E-3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4">
        <v>134852.10222222222</v>
      </c>
      <c r="F47" s="47">
        <v>311625.29608938546</v>
      </c>
      <c r="G47" s="21">
        <f t="shared" si="4"/>
        <v>1.3108671719174196</v>
      </c>
      <c r="H47" s="174">
        <v>311973.09217877092</v>
      </c>
      <c r="I47" s="21">
        <f t="shared" si="5"/>
        <v>-1.1148272017836808E-3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4">
        <v>405727.7583333333</v>
      </c>
      <c r="F48" s="47">
        <v>979459.57541899441</v>
      </c>
      <c r="G48" s="21">
        <f t="shared" si="4"/>
        <v>1.4140807605633452</v>
      </c>
      <c r="H48" s="174">
        <v>974530.00798084599</v>
      </c>
      <c r="I48" s="21">
        <f t="shared" si="5"/>
        <v>5.0584049724257613E-3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4">
        <v>468363.83333333331</v>
      </c>
      <c r="F49" s="47">
        <v>1295962.42875</v>
      </c>
      <c r="G49" s="21">
        <f t="shared" si="4"/>
        <v>1.7669993635645793</v>
      </c>
      <c r="H49" s="174">
        <v>1297408.81375</v>
      </c>
      <c r="I49" s="21">
        <f t="shared" si="5"/>
        <v>-1.1148259397278273E-3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4">
        <v>36472.240000000005</v>
      </c>
      <c r="F50" s="47">
        <v>140675.75418994413</v>
      </c>
      <c r="G50" s="21">
        <f t="shared" si="4"/>
        <v>2.8570637336764646</v>
      </c>
      <c r="H50" s="174">
        <v>140832.75837988828</v>
      </c>
      <c r="I50" s="21">
        <f t="shared" si="5"/>
        <v>-1.114827201783884E-3</v>
      </c>
    </row>
    <row r="51" spans="1:11" ht="16.5" customHeight="1" thickBot="1">
      <c r="A51" s="38"/>
      <c r="B51" s="34" t="s">
        <v>50</v>
      </c>
      <c r="C51" s="128" t="s">
        <v>159</v>
      </c>
      <c r="D51" s="12" t="s">
        <v>112</v>
      </c>
      <c r="E51" s="177">
        <v>692015</v>
      </c>
      <c r="F51" s="50">
        <v>1776312</v>
      </c>
      <c r="G51" s="31">
        <f t="shared" si="4"/>
        <v>1.5668692152626749</v>
      </c>
      <c r="H51" s="177">
        <v>1788618</v>
      </c>
      <c r="I51" s="31">
        <f t="shared" si="5"/>
        <v>-6.8801722894435815E-3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4"/>
      <c r="F52" s="41"/>
      <c r="G52" s="41"/>
      <c r="H52" s="144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71">
        <v>74270.000000000015</v>
      </c>
      <c r="F53" s="66">
        <v>152092.24581005587</v>
      </c>
      <c r="G53" s="22">
        <f t="shared" ref="G53:G61" si="6">(F53-E53)/E53</f>
        <v>1.0478288112300504</v>
      </c>
      <c r="H53" s="134">
        <v>151589.24162011174</v>
      </c>
      <c r="I53" s="22">
        <f t="shared" ref="I53:I61" si="7">(F53-H53)/H53</f>
        <v>3.3182050689631042E-3</v>
      </c>
      <c r="K53" s="126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4">
        <v>72752</v>
      </c>
      <c r="F54" s="70">
        <v>177634.50279329609</v>
      </c>
      <c r="G54" s="21">
        <f t="shared" si="6"/>
        <v>1.4416442543613384</v>
      </c>
      <c r="H54" s="185">
        <v>174918.34078212289</v>
      </c>
      <c r="I54" s="21">
        <f t="shared" si="7"/>
        <v>1.5528171597262276E-2</v>
      </c>
      <c r="K54" s="126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4">
        <v>60627.75</v>
      </c>
      <c r="F55" s="70">
        <v>124848.50651769088</v>
      </c>
      <c r="G55" s="21">
        <f t="shared" si="6"/>
        <v>1.0592633986531066</v>
      </c>
      <c r="H55" s="185">
        <v>124987.84636871509</v>
      </c>
      <c r="I55" s="21">
        <f t="shared" si="7"/>
        <v>-1.1148272017837461E-3</v>
      </c>
      <c r="K55" s="126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4">
        <v>87428.75</v>
      </c>
      <c r="F56" s="70">
        <v>180643.61117318436</v>
      </c>
      <c r="G56" s="21">
        <f t="shared" si="6"/>
        <v>1.0661808749774457</v>
      </c>
      <c r="H56" s="185">
        <v>185509.62234636871</v>
      </c>
      <c r="I56" s="21">
        <f t="shared" si="7"/>
        <v>-2.6230505521157948E-2</v>
      </c>
      <c r="K56" s="126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4">
        <v>43639.75</v>
      </c>
      <c r="F57" s="98">
        <v>94675.66480446927</v>
      </c>
      <c r="G57" s="21">
        <f t="shared" si="6"/>
        <v>1.1694822909038038</v>
      </c>
      <c r="H57" s="190">
        <v>95977.32960893854</v>
      </c>
      <c r="I57" s="21">
        <f t="shared" si="7"/>
        <v>-1.3562211094775487E-2</v>
      </c>
      <c r="K57" s="126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7">
        <v>35797</v>
      </c>
      <c r="F58" s="50">
        <v>115046.39999999999</v>
      </c>
      <c r="G58" s="29">
        <f t="shared" si="6"/>
        <v>2.2138559097131041</v>
      </c>
      <c r="H58" s="177">
        <v>111595.82011173184</v>
      </c>
      <c r="I58" s="29">
        <f t="shared" si="7"/>
        <v>3.09203327222594E-2</v>
      </c>
      <c r="K58" s="126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71">
        <v>96415.428571428565</v>
      </c>
      <c r="F59" s="68">
        <v>208544</v>
      </c>
      <c r="G59" s="21">
        <f t="shared" si="6"/>
        <v>1.1629733237715365</v>
      </c>
      <c r="H59" s="184">
        <v>208866.375</v>
      </c>
      <c r="I59" s="21">
        <f t="shared" si="7"/>
        <v>-1.5434509264595606E-3</v>
      </c>
      <c r="K59" s="126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4">
        <v>98690</v>
      </c>
      <c r="F60" s="70">
        <v>192839.11111111112</v>
      </c>
      <c r="G60" s="21">
        <f t="shared" si="6"/>
        <v>0.95398835860888764</v>
      </c>
      <c r="H60" s="185">
        <v>193054.33333333334</v>
      </c>
      <c r="I60" s="21">
        <f t="shared" si="7"/>
        <v>-1.1148272017837068E-3</v>
      </c>
      <c r="K60" s="126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7">
        <v>600160</v>
      </c>
      <c r="F61" s="73">
        <v>1068629.3333333333</v>
      </c>
      <c r="G61" s="29">
        <f t="shared" si="6"/>
        <v>0.78057406913711891</v>
      </c>
      <c r="H61" s="186">
        <v>1069822</v>
      </c>
      <c r="I61" s="29">
        <f t="shared" si="7"/>
        <v>-1.1148272017837961E-3</v>
      </c>
      <c r="K61" s="126"/>
    </row>
    <row r="62" spans="1:11" ht="17.25" customHeight="1" thickBot="1">
      <c r="A62" s="37" t="s">
        <v>53</v>
      </c>
      <c r="B62" s="27" t="s">
        <v>58</v>
      </c>
      <c r="C62" s="5"/>
      <c r="D62" s="6"/>
      <c r="E62" s="144"/>
      <c r="F62" s="52"/>
      <c r="G62" s="41"/>
      <c r="H62" s="133"/>
      <c r="I62" s="8"/>
      <c r="K62" s="126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71">
        <v>188315.375</v>
      </c>
      <c r="F63" s="54">
        <v>390058.66666666669</v>
      </c>
      <c r="G63" s="21">
        <f t="shared" ref="G63:G68" si="8">(F63-E63)/E63</f>
        <v>1.0713054718270703</v>
      </c>
      <c r="H63" s="179">
        <v>390494</v>
      </c>
      <c r="I63" s="21">
        <f t="shared" ref="I63:I74" si="9">(F63-H63)/H63</f>
        <v>-1.1148272017836738E-3</v>
      </c>
      <c r="K63" s="126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4">
        <v>899780.8</v>
      </c>
      <c r="F64" s="46">
        <v>2538666.6666666665</v>
      </c>
      <c r="G64" s="21">
        <f t="shared" si="8"/>
        <v>1.8214279151840831</v>
      </c>
      <c r="H64" s="173">
        <v>2178101.4134078212</v>
      </c>
      <c r="I64" s="21">
        <f t="shared" si="9"/>
        <v>0.16554107675579297</v>
      </c>
      <c r="K64" s="126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4">
        <v>519239.57142857136</v>
      </c>
      <c r="F65" s="46">
        <v>984508.22594661696</v>
      </c>
      <c r="G65" s="21">
        <f t="shared" si="8"/>
        <v>0.89605777394423758</v>
      </c>
      <c r="H65" s="173">
        <v>984112.00744878955</v>
      </c>
      <c r="I65" s="21">
        <f t="shared" si="9"/>
        <v>4.0261524585455725E-4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4">
        <v>206642.66666666669</v>
      </c>
      <c r="F66" s="46">
        <v>584451.57571428572</v>
      </c>
      <c r="G66" s="21">
        <f t="shared" si="8"/>
        <v>1.8283199454498862</v>
      </c>
      <c r="H66" s="173">
        <v>585103.86571428576</v>
      </c>
      <c r="I66" s="21">
        <f t="shared" si="9"/>
        <v>-1.1148277053403702E-3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4">
        <v>109054</v>
      </c>
      <c r="F67" s="46">
        <v>270000.22842954687</v>
      </c>
      <c r="G67" s="21">
        <f t="shared" si="8"/>
        <v>1.4758397530539629</v>
      </c>
      <c r="H67" s="173">
        <v>293991.75</v>
      </c>
      <c r="I67" s="21">
        <f t="shared" si="9"/>
        <v>-8.1606104832714285E-2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7">
        <v>105033.49333333333</v>
      </c>
      <c r="F68" s="58">
        <v>220864</v>
      </c>
      <c r="G68" s="31">
        <f t="shared" si="8"/>
        <v>1.1027959081496799</v>
      </c>
      <c r="H68" s="182">
        <v>221110.5</v>
      </c>
      <c r="I68" s="31">
        <f t="shared" si="9"/>
        <v>-1.1148272017837235E-3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4"/>
      <c r="F69" s="52"/>
      <c r="G69" s="52"/>
      <c r="H69" s="133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71">
        <v>96685.242857142861</v>
      </c>
      <c r="F70" s="43">
        <v>296780.11669770326</v>
      </c>
      <c r="G70" s="21">
        <f>(F70-E70)/E70</f>
        <v>2.0695492706804313</v>
      </c>
      <c r="H70" s="171">
        <v>297111.34450651769</v>
      </c>
      <c r="I70" s="21">
        <f t="shared" si="9"/>
        <v>-1.1148272017838467E-3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4">
        <v>77547.256666666668</v>
      </c>
      <c r="F71" s="47">
        <v>201715.12849162013</v>
      </c>
      <c r="G71" s="21">
        <f>(F71-E71)/E71</f>
        <v>1.6011897410979137</v>
      </c>
      <c r="H71" s="174">
        <v>204516</v>
      </c>
      <c r="I71" s="21">
        <f t="shared" si="9"/>
        <v>-1.3695121694047773E-2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4">
        <v>40195.919999999998</v>
      </c>
      <c r="F72" s="47">
        <v>80045.447548106764</v>
      </c>
      <c r="G72" s="21">
        <f>(F72-E72)/E72</f>
        <v>0.99138239771864323</v>
      </c>
      <c r="H72" s="174">
        <v>80134.783985102418</v>
      </c>
      <c r="I72" s="21">
        <f t="shared" si="9"/>
        <v>-1.1148272017837172E-3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4">
        <v>49932.5</v>
      </c>
      <c r="F73" s="47">
        <v>145600</v>
      </c>
      <c r="G73" s="21">
        <f>(F73-E73)/E73</f>
        <v>1.9159365142942972</v>
      </c>
      <c r="H73" s="174">
        <v>134558.35195530727</v>
      </c>
      <c r="I73" s="21">
        <f t="shared" si="9"/>
        <v>8.2058436984722774E-2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7">
        <v>45888.978571428575</v>
      </c>
      <c r="F74" s="50">
        <v>100556.67287399131</v>
      </c>
      <c r="G74" s="21">
        <f>(F74-E74)/E74</f>
        <v>1.1913033587677186</v>
      </c>
      <c r="H74" s="177">
        <v>102761.90130353818</v>
      </c>
      <c r="I74" s="21">
        <f t="shared" si="9"/>
        <v>-2.1459591556534804E-2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4"/>
      <c r="F75" s="52"/>
      <c r="G75" s="52"/>
      <c r="H75" s="133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71">
        <v>29014.120000000003</v>
      </c>
      <c r="F76" s="43">
        <v>71552</v>
      </c>
      <c r="G76" s="22">
        <f t="shared" ref="G76:G82" si="10">(F76-E76)/E76</f>
        <v>1.4661096045649495</v>
      </c>
      <c r="H76" s="171">
        <v>71631.857142857145</v>
      </c>
      <c r="I76" s="22">
        <f t="shared" ref="I76:I82" si="11">(F76-H76)/H76</f>
        <v>-1.1148272017837526E-3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4">
        <v>40789.375</v>
      </c>
      <c r="F77" s="32">
        <v>102032</v>
      </c>
      <c r="G77" s="21">
        <f t="shared" si="10"/>
        <v>1.5014357292799902</v>
      </c>
      <c r="H77" s="165">
        <v>102370.125</v>
      </c>
      <c r="I77" s="21">
        <f t="shared" si="11"/>
        <v>-3.3029655868838689E-3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4">
        <v>19153.890476190474</v>
      </c>
      <c r="F78" s="47">
        <v>42880</v>
      </c>
      <c r="G78" s="21">
        <f t="shared" si="10"/>
        <v>1.2387096790233094</v>
      </c>
      <c r="H78" s="174">
        <v>42927.857142857145</v>
      </c>
      <c r="I78" s="21">
        <f t="shared" si="11"/>
        <v>-1.1148272017837719E-3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4">
        <v>34805.385714285716</v>
      </c>
      <c r="F79" s="47">
        <v>91892.002482929864</v>
      </c>
      <c r="G79" s="21">
        <f t="shared" si="10"/>
        <v>1.6401661868442734</v>
      </c>
      <c r="H79" s="174">
        <v>100351.875</v>
      </c>
      <c r="I79" s="21">
        <f t="shared" si="11"/>
        <v>-8.4302087201361578E-2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3">
        <v>45388.592857142859</v>
      </c>
      <c r="F80" s="61">
        <v>132412.22594661699</v>
      </c>
      <c r="G80" s="21">
        <f t="shared" si="10"/>
        <v>1.9173018507838391</v>
      </c>
      <c r="H80" s="183">
        <v>129081.30670391061</v>
      </c>
      <c r="I80" s="21">
        <f t="shared" si="11"/>
        <v>2.5804815025206668E-2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3">
        <v>152666</v>
      </c>
      <c r="F81" s="61">
        <v>577920</v>
      </c>
      <c r="G81" s="21">
        <f t="shared" si="10"/>
        <v>2.7855187140555198</v>
      </c>
      <c r="H81" s="183">
        <v>578565</v>
      </c>
      <c r="I81" s="21">
        <f t="shared" si="11"/>
        <v>-1.1148272017837235E-3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7">
        <v>64693.291111111103</v>
      </c>
      <c r="F82" s="50">
        <v>157337.60000000001</v>
      </c>
      <c r="G82" s="23">
        <f t="shared" si="10"/>
        <v>1.4320543490324487</v>
      </c>
      <c r="H82" s="177">
        <v>161998.20000000001</v>
      </c>
      <c r="I82" s="23">
        <f t="shared" si="11"/>
        <v>-2.8769455463085427E-2</v>
      </c>
    </row>
    <row r="83" spans="1:9">
      <c r="E83"/>
      <c r="F83"/>
      <c r="H83"/>
    </row>
    <row r="84" spans="1:9">
      <c r="H84" s="194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76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213</v>
      </c>
      <c r="B10" s="2"/>
      <c r="C10" s="2"/>
    </row>
    <row r="11" spans="1:9" ht="18">
      <c r="A11" s="2"/>
      <c r="B11" s="2"/>
      <c r="C11" s="2"/>
      <c r="D11" s="238" t="s">
        <v>208</v>
      </c>
      <c r="E11" s="238"/>
      <c r="F11" s="205" t="s">
        <v>228</v>
      </c>
      <c r="H11" s="126"/>
    </row>
    <row r="12" spans="1:9" ht="4.5" customHeight="1" thickBot="1">
      <c r="A12" s="2"/>
      <c r="B12" s="2"/>
      <c r="C12" s="2"/>
    </row>
    <row r="13" spans="1:9" s="126" customFormat="1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209</v>
      </c>
      <c r="F13" s="232" t="s">
        <v>217</v>
      </c>
      <c r="G13" s="215" t="s">
        <v>197</v>
      </c>
      <c r="H13" s="232" t="s">
        <v>212</v>
      </c>
      <c r="I13" s="215" t="s">
        <v>187</v>
      </c>
    </row>
    <row r="14" spans="1:9" s="126" customFormat="1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69" t="s">
        <v>8</v>
      </c>
      <c r="C16" s="152" t="s">
        <v>89</v>
      </c>
      <c r="D16" s="149" t="s">
        <v>161</v>
      </c>
      <c r="E16" s="170">
        <v>32204.155873015872</v>
      </c>
      <c r="F16" s="170">
        <v>96248.96666666666</v>
      </c>
      <c r="G16" s="158">
        <f>(F16-E16)/E16</f>
        <v>1.9887126073475028</v>
      </c>
      <c r="H16" s="170">
        <v>127999.14285714286</v>
      </c>
      <c r="I16" s="158">
        <f>(F16-H16)/H16</f>
        <v>-0.24804991253661673</v>
      </c>
    </row>
    <row r="17" spans="1:9" ht="16.5">
      <c r="A17" s="130"/>
      <c r="B17" s="166" t="s">
        <v>15</v>
      </c>
      <c r="C17" s="153" t="s">
        <v>95</v>
      </c>
      <c r="D17" s="149" t="s">
        <v>82</v>
      </c>
      <c r="E17" s="173">
        <v>24479.897777777776</v>
      </c>
      <c r="F17" s="173">
        <v>54138.777777777781</v>
      </c>
      <c r="G17" s="158">
        <f>(F17-E17)/E17</f>
        <v>1.2115606147229738</v>
      </c>
      <c r="H17" s="173">
        <v>61874.875</v>
      </c>
      <c r="I17" s="158">
        <f>(F17-H17)/H17</f>
        <v>-0.12502808647649338</v>
      </c>
    </row>
    <row r="18" spans="1:9" ht="16.5">
      <c r="A18" s="130"/>
      <c r="B18" s="166" t="s">
        <v>12</v>
      </c>
      <c r="C18" s="153" t="s">
        <v>92</v>
      </c>
      <c r="D18" s="149" t="s">
        <v>81</v>
      </c>
      <c r="E18" s="173">
        <v>7668.85</v>
      </c>
      <c r="F18" s="173">
        <v>29024.888888888891</v>
      </c>
      <c r="G18" s="158">
        <f>(F18-E18)/E18</f>
        <v>2.7847772337298151</v>
      </c>
      <c r="H18" s="173">
        <v>31333.222222222223</v>
      </c>
      <c r="I18" s="158">
        <f>(F18-H18)/H18</f>
        <v>-7.3670474008773038E-2</v>
      </c>
    </row>
    <row r="19" spans="1:9" ht="16.5">
      <c r="A19" s="130"/>
      <c r="B19" s="166" t="s">
        <v>7</v>
      </c>
      <c r="C19" s="153" t="s">
        <v>87</v>
      </c>
      <c r="D19" s="149" t="s">
        <v>161</v>
      </c>
      <c r="E19" s="173">
        <v>12821.89388888889</v>
      </c>
      <c r="F19" s="173">
        <v>67241</v>
      </c>
      <c r="G19" s="158">
        <f>(F19-E19)/E19</f>
        <v>4.24423307373252</v>
      </c>
      <c r="H19" s="173">
        <v>70307.7</v>
      </c>
      <c r="I19" s="158">
        <f>(F19-H19)/H19</f>
        <v>-4.3618266562552854E-2</v>
      </c>
    </row>
    <row r="20" spans="1:9" ht="16.5">
      <c r="A20" s="130"/>
      <c r="B20" s="166" t="s">
        <v>11</v>
      </c>
      <c r="C20" s="153" t="s">
        <v>91</v>
      </c>
      <c r="D20" s="149" t="s">
        <v>81</v>
      </c>
      <c r="E20" s="173">
        <v>7178.1888888888898</v>
      </c>
      <c r="F20" s="173">
        <v>26861</v>
      </c>
      <c r="G20" s="158">
        <f>(F20-E20)/E20</f>
        <v>2.7420302552330589</v>
      </c>
      <c r="H20" s="173">
        <v>28083.174999999999</v>
      </c>
      <c r="I20" s="158">
        <f>(F20-H20)/H20</f>
        <v>-4.3519829933759246E-2</v>
      </c>
    </row>
    <row r="21" spans="1:9" ht="16.5">
      <c r="A21" s="130"/>
      <c r="B21" s="166" t="s">
        <v>4</v>
      </c>
      <c r="C21" s="153" t="s">
        <v>84</v>
      </c>
      <c r="D21" s="149" t="s">
        <v>161</v>
      </c>
      <c r="E21" s="173">
        <v>21901.515555555554</v>
      </c>
      <c r="F21" s="173">
        <v>75607.700000000012</v>
      </c>
      <c r="G21" s="158">
        <f>(F21-E21)/E21</f>
        <v>2.4521674907936366</v>
      </c>
      <c r="H21" s="173">
        <v>78999.333333333343</v>
      </c>
      <c r="I21" s="158">
        <f>(F21-H21)/H21</f>
        <v>-4.2932429809534225E-2</v>
      </c>
    </row>
    <row r="22" spans="1:9" ht="16.5">
      <c r="A22" s="130"/>
      <c r="B22" s="166" t="s">
        <v>13</v>
      </c>
      <c r="C22" s="153" t="s">
        <v>93</v>
      </c>
      <c r="D22" s="149" t="s">
        <v>81</v>
      </c>
      <c r="E22" s="173">
        <v>7615.8821428571428</v>
      </c>
      <c r="F22" s="173">
        <v>27666.555555555555</v>
      </c>
      <c r="G22" s="158">
        <f>(F22-E22)/E22</f>
        <v>2.6327447085698052</v>
      </c>
      <c r="H22" s="173">
        <v>28888.777777777777</v>
      </c>
      <c r="I22" s="158">
        <f>(F22-H22)/H22</f>
        <v>-4.2307855030211672E-2</v>
      </c>
    </row>
    <row r="23" spans="1:9" ht="16.5">
      <c r="A23" s="130"/>
      <c r="B23" s="166" t="s">
        <v>16</v>
      </c>
      <c r="C23" s="153" t="s">
        <v>96</v>
      </c>
      <c r="D23" s="151" t="s">
        <v>81</v>
      </c>
      <c r="E23" s="173">
        <v>7191.5599999999995</v>
      </c>
      <c r="F23" s="173">
        <v>28083.155555555553</v>
      </c>
      <c r="G23" s="158">
        <f>(F23-E23)/E23</f>
        <v>2.9050158179248391</v>
      </c>
      <c r="H23" s="173">
        <v>28941.555555555555</v>
      </c>
      <c r="I23" s="158">
        <f>(F23-H23)/H23</f>
        <v>-2.9659774104133285E-2</v>
      </c>
    </row>
    <row r="24" spans="1:9" ht="16.5">
      <c r="A24" s="130"/>
      <c r="B24" s="166" t="s">
        <v>17</v>
      </c>
      <c r="C24" s="153" t="s">
        <v>97</v>
      </c>
      <c r="D24" s="151" t="s">
        <v>161</v>
      </c>
      <c r="E24" s="173">
        <v>16702.024444444443</v>
      </c>
      <c r="F24" s="173">
        <v>48482.2</v>
      </c>
      <c r="G24" s="158">
        <f>(F24-E24)/E24</f>
        <v>1.9027738620108727</v>
      </c>
      <c r="H24" s="173">
        <v>49857.7</v>
      </c>
      <c r="I24" s="158">
        <f>(F24-H24)/H24</f>
        <v>-2.7588516919151908E-2</v>
      </c>
    </row>
    <row r="25" spans="1:9" ht="16.5">
      <c r="A25" s="130"/>
      <c r="B25" s="166" t="s">
        <v>10</v>
      </c>
      <c r="C25" s="153" t="s">
        <v>90</v>
      </c>
      <c r="D25" s="151" t="s">
        <v>161</v>
      </c>
      <c r="E25" s="173">
        <v>20311.980000000003</v>
      </c>
      <c r="F25" s="173">
        <v>104991.5</v>
      </c>
      <c r="G25" s="158">
        <f>(F25-E25)/E25</f>
        <v>4.1689446326749033</v>
      </c>
      <c r="H25" s="173">
        <v>107874.9</v>
      </c>
      <c r="I25" s="158">
        <f>(F25-H25)/H25</f>
        <v>-2.6729109366497621E-2</v>
      </c>
    </row>
    <row r="26" spans="1:9" ht="16.5">
      <c r="A26" s="130"/>
      <c r="B26" s="166" t="s">
        <v>14</v>
      </c>
      <c r="C26" s="153" t="s">
        <v>94</v>
      </c>
      <c r="D26" s="151" t="s">
        <v>81</v>
      </c>
      <c r="E26" s="173">
        <v>7688.3805555555564</v>
      </c>
      <c r="F26" s="173">
        <v>33583.188888888893</v>
      </c>
      <c r="G26" s="158">
        <f>(F26-E26)/E26</f>
        <v>3.3680445636398653</v>
      </c>
      <c r="H26" s="173">
        <v>34361</v>
      </c>
      <c r="I26" s="158">
        <f>(F26-H26)/H26</f>
        <v>-2.2636451532583642E-2</v>
      </c>
    </row>
    <row r="27" spans="1:9" ht="16.5">
      <c r="A27" s="130"/>
      <c r="B27" s="166" t="s">
        <v>9</v>
      </c>
      <c r="C27" s="153" t="s">
        <v>88</v>
      </c>
      <c r="D27" s="151" t="s">
        <v>161</v>
      </c>
      <c r="E27" s="173">
        <v>22000.882222222222</v>
      </c>
      <c r="F27" s="173">
        <v>59457.7</v>
      </c>
      <c r="G27" s="158">
        <f>(F27-E27)/E27</f>
        <v>1.7025143537173306</v>
      </c>
      <c r="H27" s="173">
        <v>58049.4</v>
      </c>
      <c r="I27" s="158">
        <f>(F27-H27)/H27</f>
        <v>2.4260371338894037E-2</v>
      </c>
    </row>
    <row r="28" spans="1:9" ht="16.5">
      <c r="A28" s="130"/>
      <c r="B28" s="166" t="s">
        <v>18</v>
      </c>
      <c r="C28" s="153" t="s">
        <v>98</v>
      </c>
      <c r="D28" s="151" t="s">
        <v>83</v>
      </c>
      <c r="E28" s="173">
        <v>20963.47388888889</v>
      </c>
      <c r="F28" s="173">
        <v>82487.5</v>
      </c>
      <c r="G28" s="158">
        <f>(F28-E28)/E28</f>
        <v>2.9348201751867196</v>
      </c>
      <c r="H28" s="173">
        <v>80487.46666666666</v>
      </c>
      <c r="I28" s="158">
        <f>(F28-H28)/H28</f>
        <v>2.4849003405913388E-2</v>
      </c>
    </row>
    <row r="29" spans="1:9" ht="17.25" thickBot="1">
      <c r="A29" s="131"/>
      <c r="B29" s="166" t="s">
        <v>19</v>
      </c>
      <c r="C29" s="153" t="s">
        <v>99</v>
      </c>
      <c r="D29" s="151" t="s">
        <v>161</v>
      </c>
      <c r="E29" s="173">
        <v>20567.239999999998</v>
      </c>
      <c r="F29" s="173">
        <v>53407.199999999997</v>
      </c>
      <c r="G29" s="158">
        <f>(F29-E29)/E29</f>
        <v>1.5967120527596315</v>
      </c>
      <c r="H29" s="173">
        <v>51098.9</v>
      </c>
      <c r="I29" s="158">
        <f>(F29-H29)/H29</f>
        <v>4.5173183767165156E-2</v>
      </c>
    </row>
    <row r="30" spans="1:9" ht="16.5">
      <c r="A30" s="37"/>
      <c r="B30" s="166" t="s">
        <v>6</v>
      </c>
      <c r="C30" s="153" t="s">
        <v>86</v>
      </c>
      <c r="D30" s="151" t="s">
        <v>161</v>
      </c>
      <c r="E30" s="173">
        <v>19043</v>
      </c>
      <c r="F30" s="173">
        <v>48174.400000000001</v>
      </c>
      <c r="G30" s="158">
        <f>(F30-E30)/E30</f>
        <v>1.529769469096256</v>
      </c>
      <c r="H30" s="173">
        <v>45699.4</v>
      </c>
      <c r="I30" s="158">
        <f>(F30-H30)/H30</f>
        <v>5.4158260283504817E-2</v>
      </c>
    </row>
    <row r="31" spans="1:9" ht="17.25" thickBot="1">
      <c r="A31" s="38"/>
      <c r="B31" s="167" t="s">
        <v>5</v>
      </c>
      <c r="C31" s="154" t="s">
        <v>85</v>
      </c>
      <c r="D31" s="150" t="s">
        <v>161</v>
      </c>
      <c r="E31" s="176">
        <v>19912.355</v>
      </c>
      <c r="F31" s="176">
        <v>52360.377777777772</v>
      </c>
      <c r="G31" s="160">
        <f>(F31-E31)/E31</f>
        <v>1.6295422001956963</v>
      </c>
      <c r="H31" s="176">
        <v>49621.125</v>
      </c>
      <c r="I31" s="160">
        <f>(F31-H31)/H31</f>
        <v>5.5203359008441914E-2</v>
      </c>
    </row>
    <row r="32" spans="1:9" ht="15.75" customHeight="1" thickBot="1">
      <c r="A32" s="225" t="s">
        <v>188</v>
      </c>
      <c r="B32" s="226"/>
      <c r="C32" s="226"/>
      <c r="D32" s="227"/>
      <c r="E32" s="99">
        <f>SUM(E16:E31)</f>
        <v>268251.28023809521</v>
      </c>
      <c r="F32" s="100">
        <f>SUM(F16:F31)</f>
        <v>887816.11111111101</v>
      </c>
      <c r="G32" s="101">
        <f t="shared" ref="G32" si="0">(F32-E32)/E32</f>
        <v>2.309643519028505</v>
      </c>
      <c r="H32" s="100">
        <f>SUM(H16:H31)</f>
        <v>933477.67341269844</v>
      </c>
      <c r="I32" s="104">
        <f t="shared" ref="I32" si="1">(F32-H32)/H32</f>
        <v>-4.8915537673925771E-2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8" t="s">
        <v>29</v>
      </c>
      <c r="C34" s="155" t="s">
        <v>103</v>
      </c>
      <c r="D34" s="157" t="s">
        <v>161</v>
      </c>
      <c r="E34" s="179">
        <v>22578.966666666667</v>
      </c>
      <c r="F34" s="179">
        <v>73625</v>
      </c>
      <c r="G34" s="158">
        <f>(F34-E34)/E34</f>
        <v>2.2607780987910577</v>
      </c>
      <c r="H34" s="179">
        <v>86500</v>
      </c>
      <c r="I34" s="158">
        <f>(F34-H34)/H34</f>
        <v>-0.14884393063583815</v>
      </c>
    </row>
    <row r="35" spans="1:9" ht="16.5">
      <c r="A35" s="37"/>
      <c r="B35" s="166" t="s">
        <v>26</v>
      </c>
      <c r="C35" s="153" t="s">
        <v>100</v>
      </c>
      <c r="D35" s="149" t="s">
        <v>161</v>
      </c>
      <c r="E35" s="173">
        <v>18259.764444444445</v>
      </c>
      <c r="F35" s="173">
        <v>82307.700000000012</v>
      </c>
      <c r="G35" s="158">
        <f>(F35-E35)/E35</f>
        <v>3.5075992217984076</v>
      </c>
      <c r="H35" s="173">
        <v>94141</v>
      </c>
      <c r="I35" s="158">
        <f>(F35-H35)/H35</f>
        <v>-0.12569762377710017</v>
      </c>
    </row>
    <row r="36" spans="1:9" ht="16.5">
      <c r="A36" s="37"/>
      <c r="B36" s="168" t="s">
        <v>27</v>
      </c>
      <c r="C36" s="153" t="s">
        <v>101</v>
      </c>
      <c r="D36" s="149" t="s">
        <v>161</v>
      </c>
      <c r="E36" s="173">
        <v>17636.845000000001</v>
      </c>
      <c r="F36" s="173">
        <v>82207.7</v>
      </c>
      <c r="G36" s="158">
        <f>(F36-E36)/E36</f>
        <v>3.6611341200764644</v>
      </c>
      <c r="H36" s="173">
        <v>91641</v>
      </c>
      <c r="I36" s="158">
        <f>(F36-H36)/H36</f>
        <v>-0.10293754978666757</v>
      </c>
    </row>
    <row r="37" spans="1:9" ht="16.5">
      <c r="A37" s="37"/>
      <c r="B37" s="166" t="s">
        <v>30</v>
      </c>
      <c r="C37" s="153" t="s">
        <v>104</v>
      </c>
      <c r="D37" s="149" t="s">
        <v>161</v>
      </c>
      <c r="E37" s="173">
        <v>30873.973333333332</v>
      </c>
      <c r="F37" s="173">
        <v>75707.7</v>
      </c>
      <c r="G37" s="158">
        <f>(F37-E37)/E37</f>
        <v>1.4521527949323445</v>
      </c>
      <c r="H37" s="173">
        <v>80891.5</v>
      </c>
      <c r="I37" s="158">
        <f>(F37-H37)/H37</f>
        <v>-6.4083370935141548E-2</v>
      </c>
    </row>
    <row r="38" spans="1:9" ht="17.25" thickBot="1">
      <c r="A38" s="38"/>
      <c r="B38" s="168" t="s">
        <v>28</v>
      </c>
      <c r="C38" s="153" t="s">
        <v>102</v>
      </c>
      <c r="D38" s="161" t="s">
        <v>161</v>
      </c>
      <c r="E38" s="176">
        <v>38758.639999999999</v>
      </c>
      <c r="F38" s="176">
        <v>123059.45714285714</v>
      </c>
      <c r="G38" s="160">
        <f>(F38-E38)/E38</f>
        <v>2.175019999227453</v>
      </c>
      <c r="H38" s="176">
        <v>118023.74285714285</v>
      </c>
      <c r="I38" s="160">
        <f>(F38-H38)/H38</f>
        <v>4.2666959747324491E-2</v>
      </c>
    </row>
    <row r="39" spans="1:9" ht="15.75" customHeight="1" thickBot="1">
      <c r="A39" s="225" t="s">
        <v>189</v>
      </c>
      <c r="B39" s="226"/>
      <c r="C39" s="226"/>
      <c r="D39" s="227"/>
      <c r="E39" s="83">
        <f>SUM(E34:E38)</f>
        <v>128108.18944444445</v>
      </c>
      <c r="F39" s="102">
        <f>SUM(F34:F38)</f>
        <v>436907.55714285717</v>
      </c>
      <c r="G39" s="103">
        <f t="shared" ref="G39" si="2">(F39-E39)/E39</f>
        <v>2.4104576689246477</v>
      </c>
      <c r="H39" s="102">
        <f>SUM(H34:H38)</f>
        <v>471197.24285714282</v>
      </c>
      <c r="I39" s="104">
        <f t="shared" ref="I39" si="3">(F39-H39)/H39</f>
        <v>-7.2771405677943587E-2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9" t="s">
        <v>32</v>
      </c>
      <c r="C41" s="153" t="s">
        <v>106</v>
      </c>
      <c r="D41" s="157" t="s">
        <v>161</v>
      </c>
      <c r="E41" s="173">
        <v>351431.48</v>
      </c>
      <c r="F41" s="173">
        <v>863964.4444444445</v>
      </c>
      <c r="G41" s="158">
        <f>(F41-E41)/E41</f>
        <v>1.4584150641383764</v>
      </c>
      <c r="H41" s="173">
        <v>938475.81180167594</v>
      </c>
      <c r="I41" s="158">
        <f>(F41-H41)/H41</f>
        <v>-7.939615109971275E-2</v>
      </c>
    </row>
    <row r="42" spans="1:9" ht="16.5">
      <c r="A42" s="37"/>
      <c r="B42" s="166" t="s">
        <v>33</v>
      </c>
      <c r="C42" s="153" t="s">
        <v>107</v>
      </c>
      <c r="D42" s="149" t="s">
        <v>161</v>
      </c>
      <c r="E42" s="173">
        <v>234759.29333333331</v>
      </c>
      <c r="F42" s="173">
        <v>558655.16573556792</v>
      </c>
      <c r="G42" s="158">
        <f>(F42-E42)/E42</f>
        <v>1.3796935056468107</v>
      </c>
      <c r="H42" s="173">
        <v>603808.42697525932</v>
      </c>
      <c r="I42" s="158">
        <f>(F42-H42)/H42</f>
        <v>-7.478077354084614E-2</v>
      </c>
    </row>
    <row r="43" spans="1:9" ht="16.5">
      <c r="A43" s="37"/>
      <c r="B43" s="168" t="s">
        <v>36</v>
      </c>
      <c r="C43" s="153" t="s">
        <v>153</v>
      </c>
      <c r="D43" s="149" t="s">
        <v>161</v>
      </c>
      <c r="E43" s="181">
        <v>257530.00357142853</v>
      </c>
      <c r="F43" s="181">
        <v>661760</v>
      </c>
      <c r="G43" s="158">
        <f>(F43-E43)/E43</f>
        <v>1.5696423361266882</v>
      </c>
      <c r="H43" s="181">
        <v>702650</v>
      </c>
      <c r="I43" s="158">
        <f>(F43-H43)/H43</f>
        <v>-5.8193979933110367E-2</v>
      </c>
    </row>
    <row r="44" spans="1:9" ht="16.5">
      <c r="A44" s="37"/>
      <c r="B44" s="166" t="s">
        <v>31</v>
      </c>
      <c r="C44" s="153" t="s">
        <v>105</v>
      </c>
      <c r="D44" s="149" t="s">
        <v>161</v>
      </c>
      <c r="E44" s="174">
        <v>521637.25</v>
      </c>
      <c r="F44" s="174">
        <v>1524517.3333333335</v>
      </c>
      <c r="G44" s="158">
        <f>(F44-E44)/E44</f>
        <v>1.9225622467209416</v>
      </c>
      <c r="H44" s="174">
        <v>1458940.5</v>
      </c>
      <c r="I44" s="158">
        <f>(F44-H44)/H44</f>
        <v>4.4948257542602656E-2</v>
      </c>
    </row>
    <row r="45" spans="1:9" ht="16.5">
      <c r="A45" s="37"/>
      <c r="B45" s="166" t="s">
        <v>34</v>
      </c>
      <c r="C45" s="153" t="s">
        <v>154</v>
      </c>
      <c r="D45" s="149" t="s">
        <v>161</v>
      </c>
      <c r="E45" s="174">
        <v>108889.57857142857</v>
      </c>
      <c r="F45" s="174">
        <v>277610.66666666669</v>
      </c>
      <c r="G45" s="158">
        <f>(F45-E45)/E45</f>
        <v>1.5494695664063178</v>
      </c>
      <c r="H45" s="174">
        <v>262372.5</v>
      </c>
      <c r="I45" s="158">
        <f>(F45-H45)/H45</f>
        <v>5.8078368223295831E-2</v>
      </c>
    </row>
    <row r="46" spans="1:9" ht="16.5" customHeight="1" thickBot="1">
      <c r="A46" s="38"/>
      <c r="B46" s="166" t="s">
        <v>35</v>
      </c>
      <c r="C46" s="153" t="s">
        <v>152</v>
      </c>
      <c r="D46" s="149" t="s">
        <v>161</v>
      </c>
      <c r="E46" s="177">
        <v>115199.33333333333</v>
      </c>
      <c r="F46" s="177">
        <v>206079.99999999997</v>
      </c>
      <c r="G46" s="164">
        <f>(F46-E46)/E46</f>
        <v>0.78889924131505373</v>
      </c>
      <c r="H46" s="177">
        <v>178503</v>
      </c>
      <c r="I46" s="164">
        <f>(F46-H46)/H46</f>
        <v>0.15449040072155634</v>
      </c>
    </row>
    <row r="47" spans="1:9" ht="15.75" customHeight="1" thickBot="1">
      <c r="A47" s="225" t="s">
        <v>190</v>
      </c>
      <c r="B47" s="226"/>
      <c r="C47" s="226"/>
      <c r="D47" s="227"/>
      <c r="E47" s="83">
        <f>SUM(E41:E46)</f>
        <v>1589446.9388095236</v>
      </c>
      <c r="F47" s="83">
        <f>SUM(F41:F46)</f>
        <v>4092587.6101800124</v>
      </c>
      <c r="G47" s="103">
        <f t="shared" ref="G47" si="4">(F47-E47)/E47</f>
        <v>1.5748501005295028</v>
      </c>
      <c r="H47" s="102">
        <f>SUM(H41:H46)</f>
        <v>4144750.2387769353</v>
      </c>
      <c r="I47" s="104">
        <f t="shared" ref="I47" si="5">(F47-H47)/H47</f>
        <v>-1.2585228443660189E-2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6" t="s">
        <v>50</v>
      </c>
      <c r="C49" s="153" t="s">
        <v>159</v>
      </c>
      <c r="D49" s="157" t="s">
        <v>112</v>
      </c>
      <c r="E49" s="171">
        <v>692015</v>
      </c>
      <c r="F49" s="171">
        <v>1776312</v>
      </c>
      <c r="G49" s="158">
        <f>(F49-E49)/E49</f>
        <v>1.5668692152626749</v>
      </c>
      <c r="H49" s="171">
        <v>1788618</v>
      </c>
      <c r="I49" s="158">
        <f>(F49-H49)/H49</f>
        <v>-6.8801722894435815E-3</v>
      </c>
    </row>
    <row r="50" spans="1:9" ht="16.5">
      <c r="A50" s="37"/>
      <c r="B50" s="166" t="s">
        <v>49</v>
      </c>
      <c r="C50" s="153" t="s">
        <v>158</v>
      </c>
      <c r="D50" s="151" t="s">
        <v>199</v>
      </c>
      <c r="E50" s="174">
        <v>36472.240000000005</v>
      </c>
      <c r="F50" s="174">
        <v>140675.75418994413</v>
      </c>
      <c r="G50" s="158">
        <f>(F50-E50)/E50</f>
        <v>2.8570637336764646</v>
      </c>
      <c r="H50" s="174">
        <v>140832.75837988828</v>
      </c>
      <c r="I50" s="158">
        <f>(F50-H50)/H50</f>
        <v>-1.114827201783884E-3</v>
      </c>
    </row>
    <row r="51" spans="1:9" ht="16.5">
      <c r="A51" s="37"/>
      <c r="B51" s="166" t="s">
        <v>46</v>
      </c>
      <c r="C51" s="153" t="s">
        <v>111</v>
      </c>
      <c r="D51" s="149" t="s">
        <v>110</v>
      </c>
      <c r="E51" s="174">
        <v>134852.10222222222</v>
      </c>
      <c r="F51" s="174">
        <v>311625.29608938546</v>
      </c>
      <c r="G51" s="158">
        <f>(F51-E51)/E51</f>
        <v>1.3108671719174196</v>
      </c>
      <c r="H51" s="174">
        <v>311973.09217877092</v>
      </c>
      <c r="I51" s="158">
        <f>(F51-H51)/H51</f>
        <v>-1.1148272017836808E-3</v>
      </c>
    </row>
    <row r="52" spans="1:9" ht="16.5">
      <c r="A52" s="37"/>
      <c r="B52" s="166" t="s">
        <v>45</v>
      </c>
      <c r="C52" s="153" t="s">
        <v>109</v>
      </c>
      <c r="D52" s="149" t="s">
        <v>108</v>
      </c>
      <c r="E52" s="174">
        <v>173068.44444444444</v>
      </c>
      <c r="F52" s="174">
        <v>483845.56176288024</v>
      </c>
      <c r="G52" s="158">
        <f>(F52-E52)/E52</f>
        <v>1.7956890888806498</v>
      </c>
      <c r="H52" s="174">
        <v>484385.56797020481</v>
      </c>
      <c r="I52" s="158">
        <f>(F52-H52)/H52</f>
        <v>-1.1148272017835613E-3</v>
      </c>
    </row>
    <row r="53" spans="1:9" ht="16.5">
      <c r="A53" s="37"/>
      <c r="B53" s="166" t="s">
        <v>48</v>
      </c>
      <c r="C53" s="153" t="s">
        <v>157</v>
      </c>
      <c r="D53" s="151" t="s">
        <v>114</v>
      </c>
      <c r="E53" s="174">
        <v>468363.83333333331</v>
      </c>
      <c r="F53" s="174">
        <v>1295962.42875</v>
      </c>
      <c r="G53" s="158">
        <f>(F53-E53)/E53</f>
        <v>1.7669993635645793</v>
      </c>
      <c r="H53" s="174">
        <v>1297408.81375</v>
      </c>
      <c r="I53" s="158">
        <f>(F53-H53)/H53</f>
        <v>-1.1148259397278273E-3</v>
      </c>
    </row>
    <row r="54" spans="1:9" ht="16.5" customHeight="1" thickBot="1">
      <c r="A54" s="38"/>
      <c r="B54" s="166" t="s">
        <v>47</v>
      </c>
      <c r="C54" s="153" t="s">
        <v>113</v>
      </c>
      <c r="D54" s="150" t="s">
        <v>114</v>
      </c>
      <c r="E54" s="177">
        <v>405727.7583333333</v>
      </c>
      <c r="F54" s="177">
        <v>979459.57541899441</v>
      </c>
      <c r="G54" s="164">
        <f>(F54-E54)/E54</f>
        <v>1.4140807605633452</v>
      </c>
      <c r="H54" s="177">
        <v>974530.00798084599</v>
      </c>
      <c r="I54" s="164">
        <f>(F54-H54)/H54</f>
        <v>5.0584049724257613E-3</v>
      </c>
    </row>
    <row r="55" spans="1:9" ht="15.75" customHeight="1" thickBot="1">
      <c r="A55" s="225" t="s">
        <v>191</v>
      </c>
      <c r="B55" s="226"/>
      <c r="C55" s="226"/>
      <c r="D55" s="227"/>
      <c r="E55" s="83">
        <f>SUM(E49:E54)</f>
        <v>1910499.3783333332</v>
      </c>
      <c r="F55" s="83">
        <f>SUM(F49:F54)</f>
        <v>4987880.6162112039</v>
      </c>
      <c r="G55" s="103">
        <f t="shared" ref="G55" si="6">(F55-E55)/E55</f>
        <v>1.6107732212729078</v>
      </c>
      <c r="H55" s="83">
        <f>SUM(H49:H54)</f>
        <v>4997748.2402597098</v>
      </c>
      <c r="I55" s="104">
        <f t="shared" ref="I55" si="7">(F55-H55)/H55</f>
        <v>-1.9744139908882516E-3</v>
      </c>
    </row>
    <row r="56" spans="1:9" ht="17.25" customHeight="1" thickBot="1">
      <c r="A56" s="108" t="s">
        <v>44</v>
      </c>
      <c r="B56" s="10" t="s">
        <v>57</v>
      </c>
      <c r="C56" s="141"/>
      <c r="D56" s="122"/>
      <c r="E56" s="105"/>
      <c r="F56" s="105"/>
      <c r="G56" s="106"/>
      <c r="H56" s="105"/>
      <c r="I56" s="107"/>
    </row>
    <row r="57" spans="1:9" ht="16.5">
      <c r="A57" s="108"/>
      <c r="B57" s="187" t="s">
        <v>41</v>
      </c>
      <c r="C57" s="156" t="s">
        <v>118</v>
      </c>
      <c r="D57" s="157" t="s">
        <v>114</v>
      </c>
      <c r="E57" s="171">
        <v>87428.75</v>
      </c>
      <c r="F57" s="134">
        <v>180643.61117318436</v>
      </c>
      <c r="G57" s="159">
        <f>(F57-E57)/E57</f>
        <v>1.0661808749774457</v>
      </c>
      <c r="H57" s="134">
        <v>185509.62234636871</v>
      </c>
      <c r="I57" s="159">
        <f>(F57-H57)/H57</f>
        <v>-2.6230505521157948E-2</v>
      </c>
    </row>
    <row r="58" spans="1:9" ht="16.5">
      <c r="A58" s="109"/>
      <c r="B58" s="188" t="s">
        <v>42</v>
      </c>
      <c r="C58" s="153" t="s">
        <v>198</v>
      </c>
      <c r="D58" s="149" t="s">
        <v>114</v>
      </c>
      <c r="E58" s="174">
        <v>43639.75</v>
      </c>
      <c r="F58" s="185">
        <v>94675.66480446927</v>
      </c>
      <c r="G58" s="158">
        <f>(F58-E58)/E58</f>
        <v>1.1694822909038038</v>
      </c>
      <c r="H58" s="185">
        <v>95977.32960893854</v>
      </c>
      <c r="I58" s="158">
        <f>(F58-H58)/H58</f>
        <v>-1.3562211094775487E-2</v>
      </c>
    </row>
    <row r="59" spans="1:9" ht="16.5">
      <c r="A59" s="109"/>
      <c r="B59" s="188" t="s">
        <v>54</v>
      </c>
      <c r="C59" s="153" t="s">
        <v>121</v>
      </c>
      <c r="D59" s="149" t="s">
        <v>120</v>
      </c>
      <c r="E59" s="174">
        <v>96415.428571428565</v>
      </c>
      <c r="F59" s="185">
        <v>208544</v>
      </c>
      <c r="G59" s="158">
        <f>(F59-E59)/E59</f>
        <v>1.1629733237715365</v>
      </c>
      <c r="H59" s="185">
        <v>208866.375</v>
      </c>
      <c r="I59" s="158">
        <f>(F59-H59)/H59</f>
        <v>-1.5434509264595606E-3</v>
      </c>
    </row>
    <row r="60" spans="1:9" ht="16.5">
      <c r="A60" s="109"/>
      <c r="B60" s="188" t="s">
        <v>56</v>
      </c>
      <c r="C60" s="153" t="s">
        <v>123</v>
      </c>
      <c r="D60" s="149" t="s">
        <v>120</v>
      </c>
      <c r="E60" s="174">
        <v>600160</v>
      </c>
      <c r="F60" s="185">
        <v>1068629.3333333333</v>
      </c>
      <c r="G60" s="158">
        <f>(F60-E60)/E60</f>
        <v>0.78057406913711891</v>
      </c>
      <c r="H60" s="185">
        <v>1069822</v>
      </c>
      <c r="I60" s="158">
        <f>(F60-H60)/H60</f>
        <v>-1.1148272017837961E-3</v>
      </c>
    </row>
    <row r="61" spans="1:9" s="126" customFormat="1" ht="16.5">
      <c r="A61" s="139"/>
      <c r="B61" s="188" t="s">
        <v>40</v>
      </c>
      <c r="C61" s="153" t="s">
        <v>117</v>
      </c>
      <c r="D61" s="149" t="s">
        <v>114</v>
      </c>
      <c r="E61" s="174">
        <v>60627.75</v>
      </c>
      <c r="F61" s="190">
        <v>124848.50651769088</v>
      </c>
      <c r="G61" s="158">
        <f>(F61-E61)/E61</f>
        <v>1.0592633986531066</v>
      </c>
      <c r="H61" s="190">
        <v>124987.84636871509</v>
      </c>
      <c r="I61" s="158">
        <f>(F61-H61)/H61</f>
        <v>-1.1148272017837461E-3</v>
      </c>
    </row>
    <row r="62" spans="1:9" s="126" customFormat="1" ht="17.25" thickBot="1">
      <c r="A62" s="139"/>
      <c r="B62" s="189" t="s">
        <v>55</v>
      </c>
      <c r="C62" s="154" t="s">
        <v>122</v>
      </c>
      <c r="D62" s="150" t="s">
        <v>120</v>
      </c>
      <c r="E62" s="177">
        <v>98690</v>
      </c>
      <c r="F62" s="186">
        <v>192839.11111111112</v>
      </c>
      <c r="G62" s="163">
        <f>(F62-E62)/E62</f>
        <v>0.95398835860888764</v>
      </c>
      <c r="H62" s="186">
        <v>193054.33333333334</v>
      </c>
      <c r="I62" s="163">
        <f>(F62-H62)/H62</f>
        <v>-1.1148272017837068E-3</v>
      </c>
    </row>
    <row r="63" spans="1:9" s="126" customFormat="1" ht="16.5">
      <c r="A63" s="139"/>
      <c r="B63" s="94" t="s">
        <v>38</v>
      </c>
      <c r="C63" s="152" t="s">
        <v>115</v>
      </c>
      <c r="D63" s="149" t="s">
        <v>114</v>
      </c>
      <c r="E63" s="171">
        <v>74270.000000000015</v>
      </c>
      <c r="F63" s="184">
        <v>152092.24581005587</v>
      </c>
      <c r="G63" s="158">
        <f>(F63-E63)/E63</f>
        <v>1.0478288112300504</v>
      </c>
      <c r="H63" s="184">
        <v>151589.24162011174</v>
      </c>
      <c r="I63" s="158">
        <f>(F63-H63)/H63</f>
        <v>3.3182050689631042E-3</v>
      </c>
    </row>
    <row r="64" spans="1:9" s="126" customFormat="1" ht="16.5">
      <c r="A64" s="139"/>
      <c r="B64" s="188" t="s">
        <v>39</v>
      </c>
      <c r="C64" s="153" t="s">
        <v>116</v>
      </c>
      <c r="D64" s="151" t="s">
        <v>114</v>
      </c>
      <c r="E64" s="174">
        <v>72752</v>
      </c>
      <c r="F64" s="185">
        <v>177634.50279329609</v>
      </c>
      <c r="G64" s="158">
        <f>(F64-E64)/E64</f>
        <v>1.4416442543613384</v>
      </c>
      <c r="H64" s="185">
        <v>174918.34078212289</v>
      </c>
      <c r="I64" s="158">
        <f>(F64-H64)/H64</f>
        <v>1.5528171597262276E-2</v>
      </c>
    </row>
    <row r="65" spans="1:9" ht="16.5" customHeight="1" thickBot="1">
      <c r="A65" s="110"/>
      <c r="B65" s="189" t="s">
        <v>43</v>
      </c>
      <c r="C65" s="154" t="s">
        <v>119</v>
      </c>
      <c r="D65" s="150" t="s">
        <v>114</v>
      </c>
      <c r="E65" s="177">
        <v>35797</v>
      </c>
      <c r="F65" s="177">
        <v>115046.39999999999</v>
      </c>
      <c r="G65" s="163">
        <f>(F65-E65)/E65</f>
        <v>2.2138559097131041</v>
      </c>
      <c r="H65" s="177">
        <v>111595.82011173184</v>
      </c>
      <c r="I65" s="163">
        <f>(F65-H65)/H65</f>
        <v>3.09203327222594E-2</v>
      </c>
    </row>
    <row r="66" spans="1:9" ht="15.75" customHeight="1" thickBot="1">
      <c r="A66" s="225" t="s">
        <v>192</v>
      </c>
      <c r="B66" s="236"/>
      <c r="C66" s="236"/>
      <c r="D66" s="237"/>
      <c r="E66" s="99">
        <f>SUM(E57:E65)</f>
        <v>1169780.6785714286</v>
      </c>
      <c r="F66" s="99">
        <f>SUM(F57:F65)</f>
        <v>2314953.3755431408</v>
      </c>
      <c r="G66" s="101">
        <f t="shared" ref="G66" si="8">(F66-E66)/E66</f>
        <v>0.97896359373128949</v>
      </c>
      <c r="H66" s="99">
        <f>SUM(H57:H65)</f>
        <v>2316320.9091713224</v>
      </c>
      <c r="I66" s="142">
        <f t="shared" ref="I66" si="9">(F66-H66)/H66</f>
        <v>-5.9039040003778999E-4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6" t="s">
        <v>63</v>
      </c>
      <c r="C68" s="153" t="s">
        <v>132</v>
      </c>
      <c r="D68" s="157" t="s">
        <v>126</v>
      </c>
      <c r="E68" s="171">
        <v>109054</v>
      </c>
      <c r="F68" s="179">
        <v>270000.22842954687</v>
      </c>
      <c r="G68" s="158">
        <f>(F68-E68)/E68</f>
        <v>1.4758397530539629</v>
      </c>
      <c r="H68" s="179">
        <v>293991.75</v>
      </c>
      <c r="I68" s="158">
        <f>(F68-H68)/H68</f>
        <v>-8.1606104832714285E-2</v>
      </c>
    </row>
    <row r="69" spans="1:9" ht="16.5">
      <c r="A69" s="37"/>
      <c r="B69" s="166" t="s">
        <v>62</v>
      </c>
      <c r="C69" s="153" t="s">
        <v>131</v>
      </c>
      <c r="D69" s="151" t="s">
        <v>125</v>
      </c>
      <c r="E69" s="174">
        <v>206642.66666666669</v>
      </c>
      <c r="F69" s="173">
        <v>584451.57571428572</v>
      </c>
      <c r="G69" s="158">
        <f>(F69-E69)/E69</f>
        <v>1.8283199454498862</v>
      </c>
      <c r="H69" s="173">
        <v>585103.86571428576</v>
      </c>
      <c r="I69" s="158">
        <f>(F69-H69)/H69</f>
        <v>-1.1148277053403702E-3</v>
      </c>
    </row>
    <row r="70" spans="1:9" ht="16.5">
      <c r="A70" s="37"/>
      <c r="B70" s="166" t="s">
        <v>64</v>
      </c>
      <c r="C70" s="153" t="s">
        <v>133</v>
      </c>
      <c r="D70" s="151" t="s">
        <v>127</v>
      </c>
      <c r="E70" s="174">
        <v>105033.49333333333</v>
      </c>
      <c r="F70" s="173">
        <v>220864</v>
      </c>
      <c r="G70" s="158">
        <f>(F70-E70)/E70</f>
        <v>1.1027959081496799</v>
      </c>
      <c r="H70" s="173">
        <v>221110.5</v>
      </c>
      <c r="I70" s="158">
        <f>(F70-H70)/H70</f>
        <v>-1.1148272017837235E-3</v>
      </c>
    </row>
    <row r="71" spans="1:9" ht="16.5">
      <c r="A71" s="37"/>
      <c r="B71" s="166" t="s">
        <v>59</v>
      </c>
      <c r="C71" s="153" t="s">
        <v>128</v>
      </c>
      <c r="D71" s="151" t="s">
        <v>124</v>
      </c>
      <c r="E71" s="174">
        <v>188315.375</v>
      </c>
      <c r="F71" s="173">
        <v>390058.66666666669</v>
      </c>
      <c r="G71" s="158">
        <f>(F71-E71)/E71</f>
        <v>1.0713054718270703</v>
      </c>
      <c r="H71" s="173">
        <v>390494</v>
      </c>
      <c r="I71" s="158">
        <f>(F71-H71)/H71</f>
        <v>-1.1148272017836738E-3</v>
      </c>
    </row>
    <row r="72" spans="1:9" ht="16.5">
      <c r="A72" s="37"/>
      <c r="B72" s="166" t="s">
        <v>61</v>
      </c>
      <c r="C72" s="153" t="s">
        <v>130</v>
      </c>
      <c r="D72" s="151" t="s">
        <v>207</v>
      </c>
      <c r="E72" s="174">
        <v>519239.57142857136</v>
      </c>
      <c r="F72" s="173">
        <v>984508.22594661696</v>
      </c>
      <c r="G72" s="158">
        <f>(F72-E72)/E72</f>
        <v>0.89605777394423758</v>
      </c>
      <c r="H72" s="173">
        <v>984112.00744878955</v>
      </c>
      <c r="I72" s="158">
        <f>(F72-H72)/H72</f>
        <v>4.0261524585455725E-4</v>
      </c>
    </row>
    <row r="73" spans="1:9" ht="16.5" customHeight="1" thickBot="1">
      <c r="A73" s="37"/>
      <c r="B73" s="166" t="s">
        <v>60</v>
      </c>
      <c r="C73" s="153" t="s">
        <v>129</v>
      </c>
      <c r="D73" s="150" t="s">
        <v>206</v>
      </c>
      <c r="E73" s="177">
        <v>899780.8</v>
      </c>
      <c r="F73" s="182">
        <v>2538666.6666666665</v>
      </c>
      <c r="G73" s="164">
        <f>(F73-E73)/E73</f>
        <v>1.8214279151840831</v>
      </c>
      <c r="H73" s="182">
        <v>2178101.4134078212</v>
      </c>
      <c r="I73" s="164">
        <f>(F73-H73)/H73</f>
        <v>0.16554107675579297</v>
      </c>
    </row>
    <row r="74" spans="1:9" ht="15.75" customHeight="1" thickBot="1">
      <c r="A74" s="225" t="s">
        <v>205</v>
      </c>
      <c r="B74" s="226"/>
      <c r="C74" s="226"/>
      <c r="D74" s="227"/>
      <c r="E74" s="83">
        <f>SUM(E68:E73)</f>
        <v>2028065.9064285716</v>
      </c>
      <c r="F74" s="83">
        <f>SUM(F68:F73)</f>
        <v>4988549.3634237833</v>
      </c>
      <c r="G74" s="103">
        <f t="shared" ref="G74" si="10">(F74-E74)/E74</f>
        <v>1.4597570264413298</v>
      </c>
      <c r="H74" s="83">
        <f>SUM(H68:H73)</f>
        <v>4652913.5365708964</v>
      </c>
      <c r="I74" s="104">
        <f t="shared" ref="I74" si="11">(F74-H74)/H74</f>
        <v>7.213455058102021E-2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6" t="s">
        <v>71</v>
      </c>
      <c r="C76" s="155" t="s">
        <v>200</v>
      </c>
      <c r="D76" s="157" t="s">
        <v>134</v>
      </c>
      <c r="E76" s="171">
        <v>45888.978571428575</v>
      </c>
      <c r="F76" s="171">
        <v>100556.67287399131</v>
      </c>
      <c r="G76" s="158">
        <f>(F76-E76)/E76</f>
        <v>1.1913033587677186</v>
      </c>
      <c r="H76" s="171">
        <v>102761.90130353818</v>
      </c>
      <c r="I76" s="158">
        <f>(F76-H76)/H76</f>
        <v>-2.1459591556534804E-2</v>
      </c>
    </row>
    <row r="77" spans="1:9" ht="16.5">
      <c r="A77" s="37"/>
      <c r="B77" s="166" t="s">
        <v>67</v>
      </c>
      <c r="C77" s="153" t="s">
        <v>139</v>
      </c>
      <c r="D77" s="151" t="s">
        <v>135</v>
      </c>
      <c r="E77" s="174">
        <v>77547.256666666668</v>
      </c>
      <c r="F77" s="174">
        <v>201715.12849162013</v>
      </c>
      <c r="G77" s="158">
        <f>(F77-E77)/E77</f>
        <v>1.6011897410979137</v>
      </c>
      <c r="H77" s="174">
        <v>204516</v>
      </c>
      <c r="I77" s="158">
        <f>(F77-H77)/H77</f>
        <v>-1.3695121694047773E-2</v>
      </c>
    </row>
    <row r="78" spans="1:9" ht="16.5">
      <c r="A78" s="37"/>
      <c r="B78" s="166" t="s">
        <v>68</v>
      </c>
      <c r="C78" s="153" t="s">
        <v>138</v>
      </c>
      <c r="D78" s="151" t="s">
        <v>134</v>
      </c>
      <c r="E78" s="174">
        <v>96685.242857142861</v>
      </c>
      <c r="F78" s="174">
        <v>296780.11669770326</v>
      </c>
      <c r="G78" s="158">
        <f>(F78-E78)/E78</f>
        <v>2.0695492706804313</v>
      </c>
      <c r="H78" s="174">
        <v>297111.34450651769</v>
      </c>
      <c r="I78" s="158">
        <f>(F78-H78)/H78</f>
        <v>-1.1148272017838467E-3</v>
      </c>
    </row>
    <row r="79" spans="1:9" ht="16.5">
      <c r="A79" s="37"/>
      <c r="B79" s="166" t="s">
        <v>69</v>
      </c>
      <c r="C79" s="153" t="s">
        <v>140</v>
      </c>
      <c r="D79" s="151" t="s">
        <v>136</v>
      </c>
      <c r="E79" s="174">
        <v>40195.919999999998</v>
      </c>
      <c r="F79" s="174">
        <v>80045.447548106764</v>
      </c>
      <c r="G79" s="158">
        <f>(F79-E79)/E79</f>
        <v>0.99138239771864323</v>
      </c>
      <c r="H79" s="174">
        <v>80134.783985102418</v>
      </c>
      <c r="I79" s="158">
        <f>(F79-H79)/H79</f>
        <v>-1.1148272017837172E-3</v>
      </c>
    </row>
    <row r="80" spans="1:9" ht="16.5" customHeight="1" thickBot="1">
      <c r="A80" s="38"/>
      <c r="B80" s="166" t="s">
        <v>70</v>
      </c>
      <c r="C80" s="153" t="s">
        <v>141</v>
      </c>
      <c r="D80" s="150" t="s">
        <v>137</v>
      </c>
      <c r="E80" s="177">
        <v>49932.5</v>
      </c>
      <c r="F80" s="177">
        <v>145600</v>
      </c>
      <c r="G80" s="158">
        <f>(F80-E80)/E80</f>
        <v>1.9159365142942972</v>
      </c>
      <c r="H80" s="177">
        <v>134558.35195530727</v>
      </c>
      <c r="I80" s="158">
        <f>(F80-H80)/H80</f>
        <v>8.2058436984722774E-2</v>
      </c>
    </row>
    <row r="81" spans="1:11" ht="15.75" customHeight="1" thickBot="1">
      <c r="A81" s="225" t="s">
        <v>193</v>
      </c>
      <c r="B81" s="226"/>
      <c r="C81" s="226"/>
      <c r="D81" s="227"/>
      <c r="E81" s="83">
        <f>SUM(E76:E80)</f>
        <v>310249.89809523808</v>
      </c>
      <c r="F81" s="83">
        <f>SUM(F76:F80)</f>
        <v>824697.36561142141</v>
      </c>
      <c r="G81" s="103">
        <f t="shared" ref="G81" si="12">(F81-E81)/E81</f>
        <v>1.6581712699169437</v>
      </c>
      <c r="H81" s="83">
        <f>SUM(H76:H80)</f>
        <v>819082.3817504656</v>
      </c>
      <c r="I81" s="104">
        <f t="shared" ref="I81" si="13">(F81-H81)/H81</f>
        <v>6.8552125965107352E-3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6" t="s">
        <v>77</v>
      </c>
      <c r="C83" s="153" t="s">
        <v>146</v>
      </c>
      <c r="D83" s="157" t="s">
        <v>162</v>
      </c>
      <c r="E83" s="171">
        <v>34805.385714285716</v>
      </c>
      <c r="F83" s="171">
        <v>91892.002482929864</v>
      </c>
      <c r="G83" s="159">
        <f>(F83-E83)/E83</f>
        <v>1.6401661868442734</v>
      </c>
      <c r="H83" s="171">
        <v>100351.875</v>
      </c>
      <c r="I83" s="159">
        <f>(F83-H83)/H83</f>
        <v>-8.4302087201361578E-2</v>
      </c>
    </row>
    <row r="84" spans="1:11" ht="16.5">
      <c r="A84" s="37"/>
      <c r="B84" s="166" t="s">
        <v>80</v>
      </c>
      <c r="C84" s="153" t="s">
        <v>151</v>
      </c>
      <c r="D84" s="149" t="s">
        <v>150</v>
      </c>
      <c r="E84" s="174">
        <v>64693.291111111103</v>
      </c>
      <c r="F84" s="174">
        <v>157337.60000000001</v>
      </c>
      <c r="G84" s="158">
        <f>(F84-E84)/E84</f>
        <v>1.4320543490324487</v>
      </c>
      <c r="H84" s="174">
        <v>161998.20000000001</v>
      </c>
      <c r="I84" s="158">
        <f>(F84-H84)/H84</f>
        <v>-2.8769455463085427E-2</v>
      </c>
    </row>
    <row r="85" spans="1:11" ht="16.5">
      <c r="A85" s="37"/>
      <c r="B85" s="166" t="s">
        <v>76</v>
      </c>
      <c r="C85" s="153" t="s">
        <v>143</v>
      </c>
      <c r="D85" s="151" t="s">
        <v>161</v>
      </c>
      <c r="E85" s="174">
        <v>40789.375</v>
      </c>
      <c r="F85" s="165">
        <v>102032</v>
      </c>
      <c r="G85" s="158">
        <f>(F85-E85)/E85</f>
        <v>1.5014357292799902</v>
      </c>
      <c r="H85" s="165">
        <v>102370.125</v>
      </c>
      <c r="I85" s="158">
        <f>(F85-H85)/H85</f>
        <v>-3.3029655868838689E-3</v>
      </c>
    </row>
    <row r="86" spans="1:11" ht="16.5">
      <c r="A86" s="37"/>
      <c r="B86" s="166" t="s">
        <v>75</v>
      </c>
      <c r="C86" s="153" t="s">
        <v>148</v>
      </c>
      <c r="D86" s="151" t="s">
        <v>145</v>
      </c>
      <c r="E86" s="174">
        <v>19153.890476190474</v>
      </c>
      <c r="F86" s="174">
        <v>42880</v>
      </c>
      <c r="G86" s="158">
        <f>(F86-E86)/E86</f>
        <v>1.2387096790233094</v>
      </c>
      <c r="H86" s="174">
        <v>42927.857142857145</v>
      </c>
      <c r="I86" s="158">
        <f>(F86-H86)/H86</f>
        <v>-1.1148272017837719E-3</v>
      </c>
    </row>
    <row r="87" spans="1:11" ht="16.5">
      <c r="A87" s="37"/>
      <c r="B87" s="166" t="s">
        <v>74</v>
      </c>
      <c r="C87" s="153" t="s">
        <v>144</v>
      </c>
      <c r="D87" s="162" t="s">
        <v>142</v>
      </c>
      <c r="E87" s="183">
        <v>29014.120000000003</v>
      </c>
      <c r="F87" s="183">
        <v>71552</v>
      </c>
      <c r="G87" s="158">
        <f>(F87-E87)/E87</f>
        <v>1.4661096045649495</v>
      </c>
      <c r="H87" s="183">
        <v>71631.857142857145</v>
      </c>
      <c r="I87" s="158">
        <f>(F87-H87)/H87</f>
        <v>-1.1148272017837526E-3</v>
      </c>
    </row>
    <row r="88" spans="1:11" ht="16.5">
      <c r="A88" s="37"/>
      <c r="B88" s="166" t="s">
        <v>79</v>
      </c>
      <c r="C88" s="153" t="s">
        <v>155</v>
      </c>
      <c r="D88" s="162" t="s">
        <v>156</v>
      </c>
      <c r="E88" s="183">
        <v>152666</v>
      </c>
      <c r="F88" s="183">
        <v>577920</v>
      </c>
      <c r="G88" s="158">
        <f>(F88-E88)/E88</f>
        <v>2.7855187140555198</v>
      </c>
      <c r="H88" s="183">
        <v>578565</v>
      </c>
      <c r="I88" s="158">
        <f>(F88-H88)/H88</f>
        <v>-1.1148272017837235E-3</v>
      </c>
    </row>
    <row r="89" spans="1:11" ht="16.5" customHeight="1" thickBot="1">
      <c r="A89" s="35"/>
      <c r="B89" s="167" t="s">
        <v>78</v>
      </c>
      <c r="C89" s="154" t="s">
        <v>149</v>
      </c>
      <c r="D89" s="150" t="s">
        <v>147</v>
      </c>
      <c r="E89" s="177">
        <v>45388.592857142859</v>
      </c>
      <c r="F89" s="177">
        <v>132412.22594661699</v>
      </c>
      <c r="G89" s="160">
        <f>(F89-E89)/E89</f>
        <v>1.9173018507838391</v>
      </c>
      <c r="H89" s="177">
        <v>129081.30670391061</v>
      </c>
      <c r="I89" s="160">
        <f>(F89-H89)/H89</f>
        <v>2.5804815025206668E-2</v>
      </c>
    </row>
    <row r="90" spans="1:11" ht="15.75" customHeight="1" thickBot="1">
      <c r="A90" s="225" t="s">
        <v>194</v>
      </c>
      <c r="B90" s="226"/>
      <c r="C90" s="226"/>
      <c r="D90" s="227"/>
      <c r="E90" s="83">
        <f>SUM(E83:E89)</f>
        <v>386510.65515873017</v>
      </c>
      <c r="F90" s="83">
        <f>SUM(F83:F89)</f>
        <v>1176025.8284295469</v>
      </c>
      <c r="G90" s="111">
        <f t="shared" ref="G90:G91" si="14">(F90-E90)/E90</f>
        <v>2.0426737600457168</v>
      </c>
      <c r="H90" s="83">
        <f>SUM(H83:H89)</f>
        <v>1186926.220989625</v>
      </c>
      <c r="I90" s="104">
        <f t="shared" ref="I90:I91" si="15">(F90-H90)/H90</f>
        <v>-9.1837153542615561E-3</v>
      </c>
    </row>
    <row r="91" spans="1:11" ht="15.75" customHeight="1" thickBot="1">
      <c r="A91" s="225" t="s">
        <v>195</v>
      </c>
      <c r="B91" s="226"/>
      <c r="C91" s="226"/>
      <c r="D91" s="227"/>
      <c r="E91" s="99">
        <f>SUM(E90+E81+E74+E66+E55+E47+E39+E32)</f>
        <v>7790912.9250793643</v>
      </c>
      <c r="F91" s="99">
        <f>SUM(F32,F39,F47,F55,F66,F74,F81,F90)</f>
        <v>19709417.827653076</v>
      </c>
      <c r="G91" s="101">
        <f t="shared" si="14"/>
        <v>1.5297956757041153</v>
      </c>
      <c r="H91" s="99">
        <f>SUM(H32,H39,H47,H55,H66,H74,H81,H90)</f>
        <v>19522416.443788797</v>
      </c>
      <c r="I91" s="112">
        <f t="shared" si="15"/>
        <v>9.5788031365233849E-3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11" bestFit="1" customWidth="1"/>
    <col min="12" max="12" width="9.140625" style="211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218</v>
      </c>
      <c r="B9" s="26"/>
      <c r="C9" s="26"/>
      <c r="D9" s="26"/>
      <c r="E9" s="210"/>
      <c r="F9" s="210"/>
    </row>
    <row r="10" spans="1:12" ht="18">
      <c r="A10" s="2" t="s">
        <v>219</v>
      </c>
      <c r="B10" s="2"/>
      <c r="C10" s="2"/>
    </row>
    <row r="11" spans="1:12" ht="18">
      <c r="A11" s="2" t="s">
        <v>220</v>
      </c>
    </row>
    <row r="12" spans="1:12" ht="15.75" thickBot="1"/>
    <row r="13" spans="1:12" ht="24.75" customHeight="1">
      <c r="A13" s="219" t="s">
        <v>3</v>
      </c>
      <c r="B13" s="219"/>
      <c r="C13" s="221" t="s">
        <v>0</v>
      </c>
      <c r="D13" s="215" t="s">
        <v>221</v>
      </c>
      <c r="E13" s="215" t="s">
        <v>222</v>
      </c>
      <c r="F13" s="215" t="s">
        <v>223</v>
      </c>
      <c r="G13" s="215" t="s">
        <v>224</v>
      </c>
      <c r="H13" s="215" t="s">
        <v>225</v>
      </c>
      <c r="I13" s="215" t="s">
        <v>226</v>
      </c>
    </row>
    <row r="14" spans="1:12" ht="24.75" customHeight="1" thickBot="1">
      <c r="A14" s="220"/>
      <c r="B14" s="220"/>
      <c r="C14" s="222"/>
      <c r="D14" s="235"/>
      <c r="E14" s="235"/>
      <c r="F14" s="235"/>
      <c r="G14" s="216"/>
      <c r="H14" s="235"/>
      <c r="I14" s="23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195"/>
    </row>
    <row r="16" spans="1:12" ht="18">
      <c r="A16" s="87"/>
      <c r="B16" s="196" t="s">
        <v>4</v>
      </c>
      <c r="C16" s="152" t="s">
        <v>163</v>
      </c>
      <c r="D16" s="197">
        <v>70000</v>
      </c>
      <c r="E16" s="197">
        <v>100000</v>
      </c>
      <c r="F16" s="197">
        <v>55000</v>
      </c>
      <c r="G16" s="145">
        <v>67500</v>
      </c>
      <c r="H16" s="145">
        <v>53333</v>
      </c>
      <c r="I16" s="145">
        <f>AVERAGE(D16:H16)</f>
        <v>69166.600000000006</v>
      </c>
      <c r="K16" s="195"/>
      <c r="L16" s="198"/>
    </row>
    <row r="17" spans="1:16" ht="18">
      <c r="A17" s="88"/>
      <c r="B17" s="199" t="s">
        <v>5</v>
      </c>
      <c r="C17" s="153" t="s">
        <v>164</v>
      </c>
      <c r="D17" s="191">
        <v>50000</v>
      </c>
      <c r="E17" s="191">
        <v>45000</v>
      </c>
      <c r="F17" s="191">
        <v>35000</v>
      </c>
      <c r="G17" s="125">
        <v>45000</v>
      </c>
      <c r="H17" s="125">
        <v>46666</v>
      </c>
      <c r="I17" s="145">
        <f t="shared" ref="I17:I40" si="0">AVERAGE(D17:H17)</f>
        <v>44333.2</v>
      </c>
      <c r="K17" s="195"/>
      <c r="L17" s="198"/>
    </row>
    <row r="18" spans="1:16" ht="18">
      <c r="A18" s="88"/>
      <c r="B18" s="199" t="s">
        <v>6</v>
      </c>
      <c r="C18" s="153" t="s">
        <v>165</v>
      </c>
      <c r="D18" s="191">
        <v>40000</v>
      </c>
      <c r="E18" s="191">
        <v>45000</v>
      </c>
      <c r="F18" s="191">
        <v>40000</v>
      </c>
      <c r="G18" s="125">
        <v>45000</v>
      </c>
      <c r="H18" s="125">
        <v>40000</v>
      </c>
      <c r="I18" s="145">
        <f t="shared" si="0"/>
        <v>42000</v>
      </c>
      <c r="K18" s="195"/>
      <c r="L18" s="198"/>
    </row>
    <row r="19" spans="1:16" ht="18">
      <c r="A19" s="88"/>
      <c r="B19" s="199" t="s">
        <v>7</v>
      </c>
      <c r="C19" s="153" t="s">
        <v>166</v>
      </c>
      <c r="D19" s="191">
        <v>60000</v>
      </c>
      <c r="E19" s="191">
        <v>75000</v>
      </c>
      <c r="F19" s="191">
        <v>55000</v>
      </c>
      <c r="G19" s="125">
        <v>55000</v>
      </c>
      <c r="H19" s="125">
        <v>56666</v>
      </c>
      <c r="I19" s="145">
        <f t="shared" si="0"/>
        <v>60333.2</v>
      </c>
      <c r="K19" s="195"/>
      <c r="L19" s="198"/>
      <c r="P19" s="211"/>
    </row>
    <row r="20" spans="1:16" ht="18">
      <c r="A20" s="88"/>
      <c r="B20" s="199" t="s">
        <v>8</v>
      </c>
      <c r="C20" s="153" t="s">
        <v>167</v>
      </c>
      <c r="D20" s="191">
        <v>55000</v>
      </c>
      <c r="E20" s="191">
        <v>65000</v>
      </c>
      <c r="F20" s="191">
        <v>62500</v>
      </c>
      <c r="G20" s="125">
        <v>62500</v>
      </c>
      <c r="H20" s="125">
        <v>68333</v>
      </c>
      <c r="I20" s="145">
        <f t="shared" si="0"/>
        <v>62666.6</v>
      </c>
      <c r="K20" s="195"/>
      <c r="L20" s="198"/>
    </row>
    <row r="21" spans="1:16" ht="18.75" customHeight="1">
      <c r="A21" s="88"/>
      <c r="B21" s="199" t="s">
        <v>9</v>
      </c>
      <c r="C21" s="153" t="s">
        <v>168</v>
      </c>
      <c r="D21" s="191">
        <v>50000</v>
      </c>
      <c r="E21" s="191">
        <v>85000</v>
      </c>
      <c r="F21" s="191">
        <v>47500</v>
      </c>
      <c r="G21" s="125">
        <v>35000</v>
      </c>
      <c r="H21" s="125">
        <v>43333</v>
      </c>
      <c r="I21" s="145">
        <f t="shared" si="0"/>
        <v>52166.6</v>
      </c>
      <c r="K21" s="195"/>
      <c r="L21" s="198"/>
    </row>
    <row r="22" spans="1:16" ht="18">
      <c r="A22" s="88"/>
      <c r="B22" s="199" t="s">
        <v>10</v>
      </c>
      <c r="C22" s="153" t="s">
        <v>169</v>
      </c>
      <c r="D22" s="191">
        <v>100000</v>
      </c>
      <c r="E22" s="191">
        <v>110000</v>
      </c>
      <c r="F22" s="191">
        <v>62500</v>
      </c>
      <c r="G22" s="125">
        <v>85000</v>
      </c>
      <c r="H22" s="125">
        <v>81666</v>
      </c>
      <c r="I22" s="145">
        <f t="shared" si="0"/>
        <v>87833.2</v>
      </c>
      <c r="K22" s="195"/>
      <c r="L22" s="198"/>
    </row>
    <row r="23" spans="1:16" ht="18">
      <c r="A23" s="88"/>
      <c r="B23" s="199" t="s">
        <v>11</v>
      </c>
      <c r="C23" s="153" t="s">
        <v>170</v>
      </c>
      <c r="D23" s="191">
        <v>15000</v>
      </c>
      <c r="E23" s="191">
        <v>30000</v>
      </c>
      <c r="F23" s="191">
        <v>17500</v>
      </c>
      <c r="G23" s="125">
        <v>17500</v>
      </c>
      <c r="H23" s="125">
        <v>20000</v>
      </c>
      <c r="I23" s="145">
        <f t="shared" si="0"/>
        <v>20000</v>
      </c>
      <c r="K23" s="195"/>
      <c r="L23" s="198"/>
    </row>
    <row r="24" spans="1:16" ht="18">
      <c r="A24" s="88"/>
      <c r="B24" s="199" t="s">
        <v>12</v>
      </c>
      <c r="C24" s="153" t="s">
        <v>171</v>
      </c>
      <c r="D24" s="191">
        <v>25000</v>
      </c>
      <c r="E24" s="191">
        <v>30000</v>
      </c>
      <c r="F24" s="191">
        <v>20000</v>
      </c>
      <c r="G24" s="125">
        <v>17500</v>
      </c>
      <c r="H24" s="125">
        <v>20000</v>
      </c>
      <c r="I24" s="145">
        <f t="shared" si="0"/>
        <v>22500</v>
      </c>
      <c r="K24" s="195"/>
      <c r="L24" s="198"/>
    </row>
    <row r="25" spans="1:16" ht="18">
      <c r="A25" s="88"/>
      <c r="B25" s="199" t="s">
        <v>13</v>
      </c>
      <c r="C25" s="153" t="s">
        <v>172</v>
      </c>
      <c r="D25" s="191">
        <v>15000</v>
      </c>
      <c r="E25" s="191">
        <v>30000</v>
      </c>
      <c r="F25" s="191">
        <v>20000</v>
      </c>
      <c r="G25" s="125">
        <v>17500</v>
      </c>
      <c r="H25" s="125">
        <v>20000</v>
      </c>
      <c r="I25" s="145">
        <f t="shared" si="0"/>
        <v>20500</v>
      </c>
      <c r="K25" s="195"/>
      <c r="L25" s="198"/>
    </row>
    <row r="26" spans="1:16" ht="18">
      <c r="A26" s="88"/>
      <c r="B26" s="199" t="s">
        <v>14</v>
      </c>
      <c r="C26" s="153" t="s">
        <v>173</v>
      </c>
      <c r="D26" s="191">
        <v>15000</v>
      </c>
      <c r="E26" s="191">
        <v>50000</v>
      </c>
      <c r="F26" s="191">
        <v>32500</v>
      </c>
      <c r="G26" s="125">
        <v>17500</v>
      </c>
      <c r="H26" s="125">
        <v>28333</v>
      </c>
      <c r="I26" s="145">
        <f t="shared" si="0"/>
        <v>28666.6</v>
      </c>
      <c r="K26" s="195"/>
      <c r="L26" s="198"/>
    </row>
    <row r="27" spans="1:16" ht="18">
      <c r="A27" s="88"/>
      <c r="B27" s="199" t="s">
        <v>15</v>
      </c>
      <c r="C27" s="153" t="s">
        <v>174</v>
      </c>
      <c r="D27" s="191">
        <v>35000</v>
      </c>
      <c r="E27" s="191">
        <v>60000</v>
      </c>
      <c r="F27" s="191">
        <v>35000</v>
      </c>
      <c r="G27" s="125">
        <v>45000</v>
      </c>
      <c r="H27" s="125">
        <v>50000</v>
      </c>
      <c r="I27" s="145">
        <f t="shared" si="0"/>
        <v>45000</v>
      </c>
      <c r="K27" s="195"/>
      <c r="L27" s="198"/>
    </row>
    <row r="28" spans="1:16" ht="18">
      <c r="A28" s="88"/>
      <c r="B28" s="199" t="s">
        <v>16</v>
      </c>
      <c r="C28" s="153" t="s">
        <v>175</v>
      </c>
      <c r="D28" s="191">
        <v>15000</v>
      </c>
      <c r="E28" s="191">
        <v>30000</v>
      </c>
      <c r="F28" s="191">
        <v>20000</v>
      </c>
      <c r="G28" s="125">
        <v>20000</v>
      </c>
      <c r="H28" s="125">
        <v>21666</v>
      </c>
      <c r="I28" s="145">
        <f t="shared" si="0"/>
        <v>21333.200000000001</v>
      </c>
      <c r="K28" s="195"/>
      <c r="L28" s="198"/>
    </row>
    <row r="29" spans="1:16" ht="18">
      <c r="A29" s="88"/>
      <c r="B29" s="199" t="s">
        <v>17</v>
      </c>
      <c r="C29" s="153" t="s">
        <v>176</v>
      </c>
      <c r="D29" s="191">
        <v>40000</v>
      </c>
      <c r="E29" s="191">
        <v>45000</v>
      </c>
      <c r="F29" s="191">
        <v>37500</v>
      </c>
      <c r="G29" s="125">
        <v>50000</v>
      </c>
      <c r="H29" s="125">
        <v>48333</v>
      </c>
      <c r="I29" s="145">
        <f t="shared" si="0"/>
        <v>44166.6</v>
      </c>
      <c r="K29" s="195"/>
      <c r="L29" s="198"/>
    </row>
    <row r="30" spans="1:16" ht="18">
      <c r="A30" s="88"/>
      <c r="B30" s="199" t="s">
        <v>18</v>
      </c>
      <c r="C30" s="153" t="s">
        <v>177</v>
      </c>
      <c r="D30" s="191">
        <v>50000</v>
      </c>
      <c r="E30" s="191">
        <v>60000</v>
      </c>
      <c r="F30" s="191">
        <v>75000</v>
      </c>
      <c r="G30" s="125">
        <v>47500</v>
      </c>
      <c r="H30" s="125">
        <v>50000</v>
      </c>
      <c r="I30" s="145">
        <f t="shared" si="0"/>
        <v>56500</v>
      </c>
      <c r="K30" s="195"/>
      <c r="L30" s="198"/>
    </row>
    <row r="31" spans="1:16" ht="16.5" customHeight="1" thickBot="1">
      <c r="A31" s="89"/>
      <c r="B31" s="200" t="s">
        <v>19</v>
      </c>
      <c r="C31" s="154" t="s">
        <v>178</v>
      </c>
      <c r="D31" s="192">
        <v>60000</v>
      </c>
      <c r="E31" s="192">
        <v>45000</v>
      </c>
      <c r="F31" s="192">
        <v>48750</v>
      </c>
      <c r="G31" s="147">
        <v>47500</v>
      </c>
      <c r="H31" s="147">
        <v>48333</v>
      </c>
      <c r="I31" s="145">
        <f t="shared" si="0"/>
        <v>49916.6</v>
      </c>
      <c r="K31" s="195"/>
      <c r="L31" s="198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5"/>
      <c r="K32" s="201"/>
      <c r="L32" s="202"/>
    </row>
    <row r="33" spans="1:12" ht="18">
      <c r="A33" s="87"/>
      <c r="B33" s="196" t="s">
        <v>26</v>
      </c>
      <c r="C33" s="155" t="s">
        <v>179</v>
      </c>
      <c r="D33" s="197">
        <v>70000</v>
      </c>
      <c r="E33" s="197">
        <v>100000</v>
      </c>
      <c r="F33" s="197">
        <v>45000</v>
      </c>
      <c r="G33" s="145">
        <v>62500</v>
      </c>
      <c r="H33" s="145">
        <v>53333</v>
      </c>
      <c r="I33" s="145">
        <f t="shared" si="0"/>
        <v>66166.600000000006</v>
      </c>
      <c r="K33" s="203"/>
      <c r="L33" s="198"/>
    </row>
    <row r="34" spans="1:12" ht="18">
      <c r="A34" s="88"/>
      <c r="B34" s="199" t="s">
        <v>27</v>
      </c>
      <c r="C34" s="153" t="s">
        <v>180</v>
      </c>
      <c r="D34" s="191">
        <v>70000</v>
      </c>
      <c r="E34" s="191">
        <v>100000</v>
      </c>
      <c r="F34" s="191">
        <v>45000</v>
      </c>
      <c r="G34" s="125">
        <v>62500</v>
      </c>
      <c r="H34" s="125">
        <v>48333</v>
      </c>
      <c r="I34" s="145">
        <f t="shared" si="0"/>
        <v>65166.6</v>
      </c>
      <c r="K34" s="203"/>
      <c r="L34" s="198"/>
    </row>
    <row r="35" spans="1:12" ht="18">
      <c r="A35" s="88"/>
      <c r="B35" s="196" t="s">
        <v>28</v>
      </c>
      <c r="C35" s="153" t="s">
        <v>181</v>
      </c>
      <c r="D35" s="191">
        <v>140000</v>
      </c>
      <c r="E35" s="191">
        <v>130000</v>
      </c>
      <c r="F35" s="191">
        <v>95000</v>
      </c>
      <c r="G35" s="125">
        <v>100000</v>
      </c>
      <c r="H35" s="125">
        <v>116666</v>
      </c>
      <c r="I35" s="145">
        <f t="shared" si="0"/>
        <v>116333.2</v>
      </c>
      <c r="K35" s="203"/>
      <c r="L35" s="198"/>
    </row>
    <row r="36" spans="1:12" ht="18">
      <c r="A36" s="88"/>
      <c r="B36" s="199" t="s">
        <v>29</v>
      </c>
      <c r="C36" s="153" t="s">
        <v>182</v>
      </c>
      <c r="D36" s="191">
        <v>90000</v>
      </c>
      <c r="E36" s="191">
        <v>40000</v>
      </c>
      <c r="F36" s="191">
        <v>57500</v>
      </c>
      <c r="G36" s="125">
        <v>60000</v>
      </c>
      <c r="H36" s="125">
        <v>70000</v>
      </c>
      <c r="I36" s="145">
        <f t="shared" si="0"/>
        <v>63500</v>
      </c>
      <c r="K36" s="203"/>
      <c r="L36" s="198"/>
    </row>
    <row r="37" spans="1:12" ht="16.5" customHeight="1" thickBot="1">
      <c r="A37" s="89"/>
      <c r="B37" s="196" t="s">
        <v>30</v>
      </c>
      <c r="C37" s="153" t="s">
        <v>183</v>
      </c>
      <c r="D37" s="191">
        <v>50000</v>
      </c>
      <c r="E37" s="191">
        <v>75000</v>
      </c>
      <c r="F37" s="191">
        <v>57500</v>
      </c>
      <c r="G37" s="125">
        <v>50000</v>
      </c>
      <c r="H37" s="125">
        <v>53333</v>
      </c>
      <c r="I37" s="145">
        <f t="shared" si="0"/>
        <v>57166.6</v>
      </c>
      <c r="K37" s="203"/>
      <c r="L37" s="198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5"/>
      <c r="K38" s="201"/>
      <c r="L38" s="202"/>
    </row>
    <row r="39" spans="1:12" ht="18">
      <c r="A39" s="87"/>
      <c r="B39" s="204" t="s">
        <v>31</v>
      </c>
      <c r="C39" s="156" t="s">
        <v>227</v>
      </c>
      <c r="D39" s="170">
        <v>1700000</v>
      </c>
      <c r="E39" s="170">
        <v>1600000</v>
      </c>
      <c r="F39" s="170">
        <v>1433600</v>
      </c>
      <c r="G39" s="207">
        <v>1254400</v>
      </c>
      <c r="H39" s="208">
        <v>1254400</v>
      </c>
      <c r="I39" s="145">
        <f t="shared" si="0"/>
        <v>1448480</v>
      </c>
      <c r="K39" s="203"/>
      <c r="L39" s="198"/>
    </row>
    <row r="40" spans="1:12" ht="18.75" thickBot="1">
      <c r="A40" s="89"/>
      <c r="B40" s="200" t="s">
        <v>32</v>
      </c>
      <c r="C40" s="154" t="s">
        <v>185</v>
      </c>
      <c r="D40" s="209">
        <v>1200000</v>
      </c>
      <c r="E40" s="176">
        <v>1100000</v>
      </c>
      <c r="F40" s="176">
        <v>1075200</v>
      </c>
      <c r="G40" s="207">
        <v>1030400</v>
      </c>
      <c r="H40" s="207">
        <v>100000</v>
      </c>
      <c r="I40" s="145">
        <f t="shared" si="0"/>
        <v>901120</v>
      </c>
      <c r="K40" s="203"/>
      <c r="L40" s="198"/>
    </row>
    <row r="41" spans="1:12">
      <c r="D41" s="90">
        <f>SUM(D16:D40)</f>
        <v>4015000</v>
      </c>
      <c r="E41" s="90">
        <f t="shared" ref="E41:H41" si="1">SUM(E16:E40)</f>
        <v>4050000</v>
      </c>
      <c r="F41" s="90">
        <f t="shared" si="1"/>
        <v>3472550</v>
      </c>
      <c r="G41" s="90">
        <f t="shared" si="1"/>
        <v>3294800</v>
      </c>
      <c r="H41" s="90">
        <f t="shared" si="1"/>
        <v>2392727</v>
      </c>
      <c r="I41" s="90"/>
    </row>
    <row r="44" spans="1:12" ht="14.25" customHeight="1"/>
    <row r="48" spans="1:12" ht="15" customHeight="1"/>
    <row r="49" spans="11:12" s="126" customFormat="1" ht="15" customHeight="1">
      <c r="K49" s="211"/>
      <c r="L49" s="211"/>
    </row>
    <row r="50" spans="11:12" s="126" customFormat="1" ht="15" customHeight="1">
      <c r="K50" s="211"/>
      <c r="L50" s="211"/>
    </row>
    <row r="51" spans="11:12" s="126" customFormat="1" ht="15" customHeight="1">
      <c r="K51" s="211"/>
      <c r="L51" s="211"/>
    </row>
    <row r="52" spans="11:12" s="126" customFormat="1" ht="15" customHeight="1">
      <c r="K52" s="211"/>
      <c r="L52" s="211"/>
    </row>
    <row r="53" spans="11:12" s="126" customFormat="1" ht="15" customHeight="1">
      <c r="K53" s="211"/>
      <c r="L53" s="211"/>
    </row>
    <row r="54" spans="11:12" s="126" customFormat="1" ht="15" customHeight="1">
      <c r="K54" s="211"/>
      <c r="L54" s="211"/>
    </row>
    <row r="55" spans="11:12" s="126" customFormat="1" ht="15" customHeight="1">
      <c r="K55" s="211"/>
      <c r="L55" s="211"/>
    </row>
    <row r="56" spans="11:12" s="126" customFormat="1" ht="15" customHeight="1">
      <c r="K56" s="211"/>
      <c r="L56" s="211"/>
    </row>
    <row r="57" spans="11:12" s="126" customFormat="1" ht="15" customHeight="1">
      <c r="K57" s="211"/>
      <c r="L57" s="211"/>
    </row>
    <row r="58" spans="11:12" s="126" customFormat="1" ht="15" customHeight="1">
      <c r="K58" s="211"/>
      <c r="L58" s="211"/>
    </row>
    <row r="59" spans="11:12" s="126" customFormat="1" ht="15" customHeight="1">
      <c r="K59" s="211"/>
      <c r="L59" s="211"/>
    </row>
    <row r="60" spans="11:12" s="126" customFormat="1" ht="15" customHeight="1">
      <c r="K60" s="211"/>
      <c r="L60" s="211"/>
    </row>
    <row r="61" spans="11:12" s="126" customFormat="1" ht="15" customHeight="1">
      <c r="K61" s="211"/>
      <c r="L61" s="211"/>
    </row>
    <row r="62" spans="11:12" s="126" customFormat="1" ht="15" customHeight="1">
      <c r="K62" s="211"/>
      <c r="L62" s="211"/>
    </row>
    <row r="63" spans="11:12" s="126" customFormat="1" ht="15" customHeight="1">
      <c r="K63" s="211"/>
      <c r="L63" s="211"/>
    </row>
    <row r="64" spans="11:12" s="126" customFormat="1" ht="15" customHeight="1">
      <c r="K64" s="211"/>
      <c r="L64" s="211"/>
    </row>
    <row r="65" spans="11:12" s="126" customFormat="1" ht="15" customHeight="1">
      <c r="K65" s="211"/>
      <c r="L65" s="211"/>
    </row>
    <row r="66" spans="11:12" s="126" customFormat="1" ht="15" customHeight="1">
      <c r="K66" s="211"/>
      <c r="L66" s="211"/>
    </row>
    <row r="67" spans="11:12" s="126" customFormat="1" ht="15" customHeight="1">
      <c r="K67" s="211"/>
      <c r="L67" s="211"/>
    </row>
    <row r="68" spans="11:12" s="126" customFormat="1" ht="15" customHeight="1">
      <c r="K68" s="211"/>
      <c r="L68" s="211"/>
    </row>
    <row r="69" spans="11:12" s="126" customFormat="1" ht="15" customHeight="1">
      <c r="K69" s="211"/>
      <c r="L69" s="211"/>
    </row>
    <row r="70" spans="11:12" s="126" customFormat="1" ht="15" customHeight="1">
      <c r="K70" s="211"/>
      <c r="L70" s="211"/>
    </row>
    <row r="71" spans="11:12" s="126" customFormat="1" ht="15" customHeight="1">
      <c r="K71" s="211"/>
      <c r="L71" s="211"/>
    </row>
    <row r="72" spans="11:12" s="126" customFormat="1" ht="15" customHeight="1">
      <c r="K72" s="211"/>
      <c r="L72" s="211"/>
    </row>
    <row r="73" spans="11:12" s="126" customFormat="1" ht="15" customHeight="1">
      <c r="K73" s="211"/>
      <c r="L73" s="211"/>
    </row>
    <row r="74" spans="11:12" s="126" customFormat="1" ht="15" customHeight="1">
      <c r="K74" s="211"/>
      <c r="L74" s="211"/>
    </row>
    <row r="75" spans="11:12" s="126" customFormat="1" ht="15" customHeight="1">
      <c r="K75" s="211"/>
      <c r="L75" s="211"/>
    </row>
    <row r="76" spans="11:12" s="126" customFormat="1" ht="15" customHeight="1">
      <c r="K76" s="211"/>
      <c r="L76" s="211"/>
    </row>
    <row r="77" spans="11:12" s="126" customFormat="1" ht="15" customHeight="1">
      <c r="K77" s="211"/>
      <c r="L77" s="211"/>
    </row>
    <row r="78" spans="11:12" s="126" customFormat="1" ht="15" customHeight="1">
      <c r="K78" s="211"/>
      <c r="L78" s="211"/>
    </row>
    <row r="79" spans="11:12" s="126" customFormat="1" ht="15" customHeight="1">
      <c r="K79" s="211"/>
      <c r="L79" s="211"/>
    </row>
    <row r="80" spans="11:12" s="126" customFormat="1" ht="15" customHeight="1">
      <c r="K80" s="211"/>
      <c r="L80" s="211"/>
    </row>
    <row r="81" spans="11:12" s="126" customFormat="1" ht="15" customHeight="1">
      <c r="K81" s="211"/>
      <c r="L81" s="211"/>
    </row>
    <row r="82" spans="11:12" s="126" customFormat="1" ht="15" customHeight="1">
      <c r="K82" s="211"/>
      <c r="L82" s="211"/>
    </row>
    <row r="83" spans="11:12" s="126" customFormat="1" ht="15" customHeight="1">
      <c r="K83" s="211"/>
      <c r="L83" s="211"/>
    </row>
    <row r="84" spans="11:12" s="126" customFormat="1" ht="15" customHeight="1">
      <c r="K84" s="211"/>
      <c r="L84" s="211"/>
    </row>
    <row r="85" spans="11:12" s="126" customFormat="1" ht="15" customHeight="1">
      <c r="K85" s="211"/>
      <c r="L85" s="211"/>
    </row>
    <row r="86" spans="11:12" s="126" customFormat="1" ht="15" customHeight="1">
      <c r="K86" s="211"/>
      <c r="L86" s="211"/>
    </row>
    <row r="87" spans="11:12" s="126" customFormat="1" ht="15" customHeight="1">
      <c r="K87" s="211"/>
      <c r="L87" s="211"/>
    </row>
    <row r="88" spans="11:12" s="126" customFormat="1" ht="15" customHeight="1">
      <c r="K88" s="211"/>
      <c r="L88" s="211"/>
    </row>
    <row r="89" spans="11:12" s="126" customFormat="1" ht="15" customHeight="1">
      <c r="K89" s="211"/>
      <c r="L89" s="211"/>
    </row>
    <row r="90" spans="11:12" s="126" customFormat="1" ht="15" customHeight="1">
      <c r="K90" s="211"/>
      <c r="L90" s="211"/>
    </row>
    <row r="91" spans="11:12" s="126" customFormat="1" ht="15" customHeight="1">
      <c r="K91" s="211"/>
      <c r="L91" s="211"/>
    </row>
    <row r="92" spans="11:12" s="126" customFormat="1">
      <c r="K92" s="211"/>
      <c r="L92" s="21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09-10-2023</vt:lpstr>
      <vt:lpstr>By Order</vt:lpstr>
      <vt:lpstr>All Stores</vt:lpstr>
      <vt:lpstr>'09-10-2023'!Print_Titles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2023-10-12T08:51:33Z</cp:lastPrinted>
  <dcterms:created xsi:type="dcterms:W3CDTF">2010-10-20T06:23:14Z</dcterms:created>
  <dcterms:modified xsi:type="dcterms:W3CDTF">2023-10-12T08:52:58Z</dcterms:modified>
</cp:coreProperties>
</file>