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28-08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'28-08-2023'!$12:$14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1" l="1"/>
  <c r="G85" i="11"/>
  <c r="I84" i="11"/>
  <c r="G84" i="11"/>
  <c r="I89" i="11"/>
  <c r="G89" i="11"/>
  <c r="I83" i="11"/>
  <c r="G83" i="11"/>
  <c r="I87" i="11"/>
  <c r="G87" i="11"/>
  <c r="I88" i="11"/>
  <c r="G88" i="11"/>
  <c r="I86" i="11"/>
  <c r="G86" i="11"/>
  <c r="I77" i="11"/>
  <c r="G77" i="11"/>
  <c r="I78" i="11"/>
  <c r="G78" i="11"/>
  <c r="I76" i="11"/>
  <c r="G76" i="11"/>
  <c r="I79" i="11"/>
  <c r="G79" i="11"/>
  <c r="I80" i="11"/>
  <c r="G80" i="11"/>
  <c r="I70" i="11"/>
  <c r="G70" i="11"/>
  <c r="I73" i="11"/>
  <c r="G73" i="11"/>
  <c r="I68" i="11"/>
  <c r="G68" i="11"/>
  <c r="I71" i="11"/>
  <c r="G71" i="11"/>
  <c r="I72" i="11"/>
  <c r="G72" i="11"/>
  <c r="I69" i="11"/>
  <c r="G69" i="11"/>
  <c r="I60" i="11"/>
  <c r="G60" i="11"/>
  <c r="I58" i="11"/>
  <c r="G58" i="11"/>
  <c r="I59" i="11"/>
  <c r="G59" i="11"/>
  <c r="I63" i="11"/>
  <c r="G63" i="11"/>
  <c r="I61" i="11"/>
  <c r="G61" i="11"/>
  <c r="I57" i="11"/>
  <c r="G57" i="11"/>
  <c r="I62" i="11"/>
  <c r="G62" i="11"/>
  <c r="I65" i="11"/>
  <c r="G65" i="11"/>
  <c r="I64" i="11"/>
  <c r="G64" i="11"/>
  <c r="I52" i="11"/>
  <c r="G52" i="11"/>
  <c r="I53" i="11"/>
  <c r="G53" i="11"/>
  <c r="I49" i="11"/>
  <c r="G49" i="11"/>
  <c r="I50" i="11"/>
  <c r="G50" i="11"/>
  <c r="I51" i="11"/>
  <c r="G51" i="11"/>
  <c r="I54" i="11"/>
  <c r="G54" i="11"/>
  <c r="I42" i="11"/>
  <c r="G42" i="11"/>
  <c r="I43" i="11"/>
  <c r="G43" i="11"/>
  <c r="I44" i="11"/>
  <c r="G44" i="11"/>
  <c r="I41" i="11"/>
  <c r="G41" i="11"/>
  <c r="I46" i="11"/>
  <c r="G46" i="11"/>
  <c r="I45" i="11"/>
  <c r="G45" i="11"/>
  <c r="I37" i="11"/>
  <c r="G37" i="11"/>
  <c r="I38" i="11"/>
  <c r="G38" i="11"/>
  <c r="I36" i="11"/>
  <c r="G36" i="11"/>
  <c r="I34" i="11"/>
  <c r="G34" i="11"/>
  <c r="I35" i="11"/>
  <c r="G35" i="11"/>
  <c r="I20" i="11"/>
  <c r="G20" i="11"/>
  <c r="I30" i="11"/>
  <c r="G30" i="11"/>
  <c r="I21" i="11"/>
  <c r="G21" i="11"/>
  <c r="I29" i="11"/>
  <c r="G29" i="11"/>
  <c r="I23" i="11"/>
  <c r="G23" i="11"/>
  <c r="I26" i="11"/>
  <c r="G26" i="11"/>
  <c r="I27" i="11"/>
  <c r="G27" i="11"/>
  <c r="I25" i="11"/>
  <c r="G25" i="11"/>
  <c r="I28" i="11"/>
  <c r="G28" i="11"/>
  <c r="I22" i="11"/>
  <c r="G22" i="11"/>
  <c r="I24" i="11"/>
  <c r="G24" i="11"/>
  <c r="I16" i="11"/>
  <c r="G16" i="11"/>
  <c r="I31" i="11"/>
  <c r="G31" i="11"/>
  <c r="I19" i="11"/>
  <c r="G19" i="11"/>
  <c r="I18" i="11"/>
  <c r="G18" i="11"/>
  <c r="I17" i="11"/>
  <c r="G17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<sst xmlns="http://schemas.openxmlformats.org/spreadsheetml/2006/main" count="851" uniqueCount="229">
  <si>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</si>
  <si>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</si>
  <si>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</si>
  <si>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</si>
  <si>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</si>
  <si>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</si>
  <si>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</si>
  <si>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</si>
  <si>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</si>
  <si>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</si>
  <si>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</si>
  <si>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</si>
  <si>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</si>
  <si>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</si>
  <si>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</si>
  <si>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</si>
  <si>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</si>
  <si>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</si>
  <si>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</si>
  <si>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</si>
  <si>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</si>
  <si>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</si>
  <si>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</si>
  <si>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</si>
  <si>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</si>
  <si>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</si>
  <si>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</si>
  <si>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</si>
  <si>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</si>
  <si>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</si>
  <si>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</si>
  <si>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</si>
  <si>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</si>
  <si>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</si>
  <si>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</si>
  <si>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</si>
  <si>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</si>
  <si>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</si>
  <si>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</si>
  <si>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</si>
  <si>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</si>
  <si>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</si>
  <si>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</si>
  <si>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</si>
  <si>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</si>
  <si>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</si>
  <si>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</si>
  <si>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</si>
  <si>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</si>
  <si>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</si>
  <si>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</si>
  <si>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</si>
  <si>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</si>
  <si>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</si>
  <si>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</si>
  <si>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</si>
  <si>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</si>
  <si>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</si>
  <si>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</si>
  <si>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</si>
  <si>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</si>
  <si>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</si>
  <si>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</si>
  <si>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</si>
  <si>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</si>
  <si>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</si>
  <si>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</si>
  <si>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</si>
  <si>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</si>
  <si>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</si>
  <si>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</si>
  <si>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</si>
  <si>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</si>
  <si>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</si>
  <si>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</si>
  <si>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</si>
  <si>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</si>
  <si>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</si>
  <si>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</si>
  <si>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</si>
  <si>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</si>
  <si>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</si>
  <si>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</si>
  <si>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</si>
  <si>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</si>
  <si>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</si>
  <si>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</si>
  <si>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</si>
  <si>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</si>
  <si>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</si>
  <si>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</si>
  <si>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</si>
  <si>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</si>
  <si>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</si>
  <si>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</si>
  <si>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</si>
  <si>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</si>
  <si>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</si>
  <si>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</si>
  <si>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</si>
  <si>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</si>
  <si>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</si>
  <si>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</si>
  <si>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</si>
  <si>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</si>
  <si>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</si>
  <si>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</si>
  <si>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</si>
  <si>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</si>
  <si>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</si>
  <si>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</si>
  <si>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</si>
  <si>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</si>
  <si>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</si>
  <si>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</si>
  <si>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</si>
  <si>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</si>
  <si>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</si>
  <si>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</si>
  <si>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</si>
  <si>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</si>
  <si>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</si>
  <si>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</si>
  <si>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</si>
  <si>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</si>
  <si>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</si>
  <si>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</si>
  <si>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</si>
  <si>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</si>
  <si>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</si>
  <si>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</si>
  <si>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</si>
  <si>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</si>
  <si>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</si>
  <si>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</si>
  <si>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</si>
  <si>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</si>
  <si>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</si>
  <si>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</si>
  <si>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</si>
  <si>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</si>
  <si>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</si>
  <si>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</si>
  <si>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</si>
  <si>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</si>
  <si>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</si>
  <si>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</si>
  <si>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</si>
  <si>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</si>
  <si>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</si>
  <si>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</si>
  <si>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</si>
  <si>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</si>
  <si>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</si>
  <si>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</si>
  <si>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</si>
  <si>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</si>
  <si>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</si>
  <si>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</si>
  <si>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</si>
  <si>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</si>
  <si>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</si>
  <si>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</si>
  <si>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</si>
  <si>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</si>
  <si>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</si>
  <si>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</si>
  <si>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</si>
  <si>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</si>
  <si>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</si>
  <si>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</si>
  <si>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</si>
  <si>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</si>
  <si>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</si>
  <si>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</si>
  <si>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</si>
  <si>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</si>
  <si>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</si>
  <si>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</si>
  <si>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</si>
  <si>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</si>
  <si>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</si>
  <si>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</si>
  <si>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</si>
  <si>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</si>
  <si>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</si>
  <si>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</si>
  <si>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</si>
  <si>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</si>
  <si>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</si>
  <si>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</si>
  <si>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</si>
  <si>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</si>
  <si>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</si>
  <si>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</si>
  <si>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</si>
  <si>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</si>
  <si>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</si>
  <si>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</si>
  <si>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</si>
  <si>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</si>
  <si>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</si>
  <si>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</si>
  <si>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</si>
  <si>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</si>
  <si>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</si>
  <si>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</si>
  <si>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</si>
  <si>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آب 2022 (ل.ل.)</t>
  </si>
  <si>
    <t>سعر صرف الدولار الأمريكي</t>
  </si>
  <si>
    <t>معدل أسعار  السوبرماركات في 21-08-2023 (ل.ل.)</t>
  </si>
  <si>
    <t>معدل أسعار المحلات والملاحم في 21-08-2023 (ل.ل.)</t>
  </si>
  <si>
    <t>المعدل العام للأسعار في 21-08-2023  (ل.ل.)</t>
  </si>
  <si>
    <t xml:space="preserve"> التاريخ 28 آب 2023</t>
  </si>
  <si>
    <t>معدل أسعار  السوبرماركات في 28-08-2023 (ل.ل.)</t>
  </si>
  <si>
    <t>معدل أسعار المحلات والملاحم في 28-08-2023 (ل.ل.)</t>
  </si>
  <si>
    <t xml:space="preserve"> التاريخ 28آب 2023</t>
  </si>
  <si>
    <t>المعدل العام للأسعار في 28-08-2023  (ل.ل.)</t>
  </si>
  <si>
    <t>1$=89500 LBP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</si>
  <si>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</si>
  <si>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</si>
  <si>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التاريخ28آب 2023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</si>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</sst>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19" fillId="0" borderId="0" xfId="0" applyFont="1" applyBorder="1" applyAlignment="1">
      <alignment horizontal="center" vertical="center" wrapText="1" readingOrder="2"/>
    </xf>
    <xf numFmtId="0" fontId="20" fillId="0" borderId="0" xfId="0" applyFont="1" applyBorder="1" applyAlignment="1">
      <alignment vertical="center" readingOrder="2"/>
    </xf>
    <xf numFmtId="0" fontId="21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22" fillId="0" borderId="0" xfId="0" applyFont="1"/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2" t="s">
        <v>202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23" t="s">
        <v>3</v>
      </c>
      <c r="B12" s="229"/>
      <c r="C12" s="227" t="s">
        <v>0</v>
      </c>
      <c r="D12" s="225" t="s">
        <v>23</v>
      </c>
      <c r="E12" s="225" t="s">
        <v>208</v>
      </c>
      <c r="F12" s="225" t="s">
        <v>214</v>
      </c>
      <c r="G12" s="225" t="s">
        <v>197</v>
      </c>
      <c r="H12" s="225" t="s">
        <v>210</v>
      </c>
      <c r="I12" s="225" t="s">
        <v>187</v>
      </c>
    </row>
    <row r="13" spans="1:9" ht="38.25" customHeight="1" thickBot="1">
      <c r="A13" s="224"/>
      <c r="B13" s="230"/>
      <c r="C13" s="228"/>
      <c r="D13" s="226"/>
      <c r="E13" s="226"/>
      <c r="F13" s="226"/>
      <c r="G13" s="226"/>
      <c r="H13" s="226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16472.583333333332</v>
      </c>
      <c r="F15" s="190">
        <v>63598.8</v>
      </c>
      <c r="G15" s="45">
        <f t="shared" ref="G15:G30" si="0">(F15-E15)/E15</f>
        <v>2.8608880412402433</v>
      </c>
      <c r="H15" s="190">
        <v>83948.800000000003</v>
      </c>
      <c r="I15" s="45">
        <f t="shared" ref="I15:I30" si="1">(F15-H15)/H15</f>
        <v>-0.24240965922085841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18992.55</v>
      </c>
      <c r="F16" s="184">
        <v>65943.111111111109</v>
      </c>
      <c r="G16" s="48">
        <f>(F16-E16)/E16</f>
        <v>2.4720514681341426</v>
      </c>
      <c r="H16" s="184">
        <v>75165.333333333328</v>
      </c>
      <c r="I16" s="44">
        <f t="shared" si="1"/>
        <v>-0.12269249417580205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16732.003472222223</v>
      </c>
      <c r="F17" s="184">
        <v>57720.888888888891</v>
      </c>
      <c r="G17" s="48">
        <f t="shared" si="0"/>
        <v>2.4497296743163313</v>
      </c>
      <c r="H17" s="184">
        <v>57943.111111111109</v>
      </c>
      <c r="I17" s="44">
        <f t="shared" si="1"/>
        <v>-3.8351793329855547E-3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11558.916666666668</v>
      </c>
      <c r="F18" s="184">
        <v>72893.8</v>
      </c>
      <c r="G18" s="48">
        <f t="shared" si="0"/>
        <v>5.3062830282538007</v>
      </c>
      <c r="H18" s="184">
        <v>56448.800000000003</v>
      </c>
      <c r="I18" s="44">
        <f t="shared" si="1"/>
        <v>0.29132594492708436</v>
      </c>
    </row>
    <row r="19" spans="1:9" ht="16.5">
      <c r="A19" s="37"/>
      <c r="B19" s="92" t="s">
        <v>8</v>
      </c>
      <c r="C19" s="164" t="s">
        <v>89</v>
      </c>
      <c r="D19" s="160" t="s">
        <v>161</v>
      </c>
      <c r="E19" s="184">
        <v>31142.338095238098</v>
      </c>
      <c r="F19" s="184">
        <v>154937.25</v>
      </c>
      <c r="G19" s="48">
        <f t="shared" si="0"/>
        <v>3.9751322307971182</v>
      </c>
      <c r="H19" s="184">
        <v>184687.25</v>
      </c>
      <c r="I19" s="44">
        <f t="shared" si="1"/>
        <v>-0.16108312836971692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20521.120833333334</v>
      </c>
      <c r="F20" s="184">
        <v>106948.8</v>
      </c>
      <c r="G20" s="48">
        <f t="shared" si="0"/>
        <v>4.2116451566465365</v>
      </c>
      <c r="H20" s="184">
        <v>100848.8</v>
      </c>
      <c r="I20" s="44">
        <f t="shared" si="1"/>
        <v>6.0486589825560641E-2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13402.388888888889</v>
      </c>
      <c r="F21" s="184">
        <v>138449.79999999999</v>
      </c>
      <c r="G21" s="48">
        <f t="shared" si="0"/>
        <v>9.3302330015793196</v>
      </c>
      <c r="H21" s="184">
        <v>131849.79999999999</v>
      </c>
      <c r="I21" s="44">
        <f t="shared" si="1"/>
        <v>5.0056958751549113E-2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6423.5555555555557</v>
      </c>
      <c r="F22" s="184">
        <v>29124.75</v>
      </c>
      <c r="G22" s="48">
        <f t="shared" si="0"/>
        <v>3.5340543485781502</v>
      </c>
      <c r="H22" s="184">
        <v>26438.666666666668</v>
      </c>
      <c r="I22" s="44">
        <f t="shared" si="1"/>
        <v>0.10159677744717328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7351.9562500000002</v>
      </c>
      <c r="F23" s="184">
        <v>30833.111111111109</v>
      </c>
      <c r="G23" s="48">
        <f t="shared" si="0"/>
        <v>3.1938648793116946</v>
      </c>
      <c r="H23" s="184">
        <v>29277.555555555555</v>
      </c>
      <c r="I23" s="44">
        <f t="shared" si="1"/>
        <v>5.3131333065146578E-2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7118.8812500000004</v>
      </c>
      <c r="F24" s="184">
        <v>30610.888888888891</v>
      </c>
      <c r="G24" s="48">
        <f t="shared" si="0"/>
        <v>3.2999577902621837</v>
      </c>
      <c r="H24" s="184">
        <v>27388.666666666668</v>
      </c>
      <c r="I24" s="44">
        <f t="shared" si="1"/>
        <v>0.11764801337130526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7908.2166666666672</v>
      </c>
      <c r="F25" s="184">
        <v>31624.75</v>
      </c>
      <c r="G25" s="48">
        <f>(F25-E25)/E25</f>
        <v>2.998973641339282</v>
      </c>
      <c r="H25" s="184">
        <v>30055.333333333332</v>
      </c>
      <c r="I25" s="44">
        <f t="shared" si="1"/>
        <v>5.2217576470066362E-2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13472.805555555555</v>
      </c>
      <c r="F26" s="184">
        <v>70649.8</v>
      </c>
      <c r="G26" s="48">
        <f>(F26-E26)/E26</f>
        <v>4.2438818113030159</v>
      </c>
      <c r="H26" s="184">
        <v>73277.555555555562</v>
      </c>
      <c r="I26" s="44">
        <f t="shared" si="1"/>
        <v>-3.5860305869009505E-2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7276.28125</v>
      </c>
      <c r="F27" s="184">
        <v>30722.222222222223</v>
      </c>
      <c r="G27" s="48">
        <f t="shared" si="0"/>
        <v>3.2222422645114523</v>
      </c>
      <c r="H27" s="184">
        <v>27166.444444444445</v>
      </c>
      <c r="I27" s="44">
        <f t="shared" si="1"/>
        <v>0.13088859622573598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14709.361111111111</v>
      </c>
      <c r="F28" s="184">
        <v>55649.8</v>
      </c>
      <c r="G28" s="48">
        <f t="shared" si="0"/>
        <v>2.7832914413912535</v>
      </c>
      <c r="H28" s="184">
        <v>58848.800000000003</v>
      </c>
      <c r="I28" s="44">
        <f t="shared" si="1"/>
        <v>-5.4359647095607727E-2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18890.982142857145</v>
      </c>
      <c r="F29" s="184">
        <v>95475</v>
      </c>
      <c r="G29" s="48">
        <f t="shared" si="0"/>
        <v>4.0539987427863817</v>
      </c>
      <c r="H29" s="184">
        <v>77481.25</v>
      </c>
      <c r="I29" s="44">
        <f t="shared" si="1"/>
        <v>0.23223360490441236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12818.71875</v>
      </c>
      <c r="F30" s="187">
        <v>48549.8</v>
      </c>
      <c r="G30" s="51">
        <f t="shared" si="0"/>
        <v>2.7874144013027826</v>
      </c>
      <c r="H30" s="187">
        <v>48448.800000000003</v>
      </c>
      <c r="I30" s="56">
        <f t="shared" si="1"/>
        <v>2.0846749558296592E-3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18303.240079365081</v>
      </c>
      <c r="F32" s="190">
        <v>113833.11111111111</v>
      </c>
      <c r="G32" s="45">
        <f>(F32-E32)/E32</f>
        <v>5.2192874385910288</v>
      </c>
      <c r="H32" s="190">
        <v>119166.44444444444</v>
      </c>
      <c r="I32" s="44">
        <f>(F32-H32)/H32</f>
        <v>-4.4755328215064234E-2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17190.547619047618</v>
      </c>
      <c r="F33" s="184">
        <v>112499.77777777778</v>
      </c>
      <c r="G33" s="48">
        <f>(F33-E33)/E33</f>
        <v>5.5442812102812136</v>
      </c>
      <c r="H33" s="184">
        <v>119722</v>
      </c>
      <c r="I33" s="44">
        <f>(F33-H33)/H33</f>
        <v>-6.0324937958121473E-2</v>
      </c>
    </row>
    <row r="34" spans="1:9" ht="16.5">
      <c r="A34" s="37"/>
      <c r="B34" s="179" t="s">
        <v>28</v>
      </c>
      <c r="C34" s="164" t="s">
        <v>102</v>
      </c>
      <c r="D34" s="160" t="s">
        <v>161</v>
      </c>
      <c r="E34" s="184">
        <v>25081.216666666667</v>
      </c>
      <c r="F34" s="184">
        <v>124083.33333333333</v>
      </c>
      <c r="G34" s="48">
        <f>(F34-E34)/E34</f>
        <v>3.9472613303581099</v>
      </c>
      <c r="H34" s="184">
        <v>114083.33333333333</v>
      </c>
      <c r="I34" s="44">
        <f>(F34-H34)/H34</f>
        <v>8.7655222790357923E-2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17783.3</v>
      </c>
      <c r="F35" s="184">
        <v>98000</v>
      </c>
      <c r="G35" s="48">
        <f>(F35-E35)/E35</f>
        <v>4.5107882114118301</v>
      </c>
      <c r="H35" s="184">
        <v>85000</v>
      </c>
      <c r="I35" s="44">
        <f>(F35-H35)/H35</f>
        <v>0.15294117647058825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38062.044444444444</v>
      </c>
      <c r="F36" s="184">
        <v>116249.8</v>
      </c>
      <c r="G36" s="51">
        <f>(F36-E36)/E36</f>
        <v>2.0542184923796936</v>
      </c>
      <c r="H36" s="184">
        <v>107449.8</v>
      </c>
      <c r="I36" s="56">
        <f>(F36-H36)/H36</f>
        <v>8.1898709909185491E-2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437127.51666666666</v>
      </c>
      <c r="F38" s="184">
        <v>1598768.3333333333</v>
      </c>
      <c r="G38" s="45">
        <f t="shared" ref="G38:G43" si="2">(F38-E38)/E38</f>
        <v>2.6574415299334277</v>
      </c>
      <c r="H38" s="184">
        <v>1600554.6666666667</v>
      </c>
      <c r="I38" s="44">
        <f t="shared" ref="I38:I43" si="3">(F38-H38)/H38</f>
        <v>-1.1160714285715254E-3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300718.32976190478</v>
      </c>
      <c r="F39" s="184">
        <v>870835</v>
      </c>
      <c r="G39" s="48">
        <f t="shared" si="2"/>
        <v>1.8958494172586284</v>
      </c>
      <c r="H39" s="184">
        <v>874880</v>
      </c>
      <c r="I39" s="44">
        <f t="shared" si="3"/>
        <v>-4.6234912216532552E-3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201196.58749999999</v>
      </c>
      <c r="F40" s="184">
        <v>554601.66666666663</v>
      </c>
      <c r="G40" s="48">
        <f t="shared" si="2"/>
        <v>1.7565162687794922</v>
      </c>
      <c r="H40" s="184">
        <v>563136</v>
      </c>
      <c r="I40" s="44">
        <f t="shared" si="3"/>
        <v>-1.5155012880251612E-2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103780.10714285713</v>
      </c>
      <c r="F41" s="184">
        <v>339652.5</v>
      </c>
      <c r="G41" s="48">
        <f t="shared" si="2"/>
        <v>2.2728093018101809</v>
      </c>
      <c r="H41" s="184">
        <v>339967.28491620108</v>
      </c>
      <c r="I41" s="44">
        <f t="shared" si="3"/>
        <v>-9.2592708230344639E-4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97443.333333333328</v>
      </c>
      <c r="F42" s="184">
        <v>205849.99999999997</v>
      </c>
      <c r="G42" s="48">
        <f t="shared" si="2"/>
        <v>1.1125098347757669</v>
      </c>
      <c r="H42" s="184">
        <v>206079.99999999997</v>
      </c>
      <c r="I42" s="44">
        <f t="shared" si="3"/>
        <v>-1.1160714285714287E-3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224167.49107142855</v>
      </c>
      <c r="F43" s="184">
        <v>737735.71428571432</v>
      </c>
      <c r="G43" s="51">
        <f t="shared" si="2"/>
        <v>2.2910022356927877</v>
      </c>
      <c r="H43" s="184">
        <v>744831.28491620126</v>
      </c>
      <c r="I43" s="59">
        <f t="shared" si="3"/>
        <v>-9.526413261877472E-3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126754.36111111112</v>
      </c>
      <c r="F45" s="184">
        <v>378491.11111111112</v>
      </c>
      <c r="G45" s="45">
        <f t="shared" ref="G45:G50" si="4">(F45-E45)/E45</f>
        <v>1.9860204240178454</v>
      </c>
      <c r="H45" s="184">
        <v>364578.00620732468</v>
      </c>
      <c r="I45" s="44">
        <f t="shared" ref="I45:I50" si="5">(F45-H45)/H45</f>
        <v>3.8162216773642878E-2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105643.25</v>
      </c>
      <c r="F46" s="184">
        <v>314837.22222222225</v>
      </c>
      <c r="G46" s="48">
        <f t="shared" si="4"/>
        <v>1.9801925084870282</v>
      </c>
      <c r="H46" s="184">
        <v>315188.99565487274</v>
      </c>
      <c r="I46" s="84">
        <f t="shared" si="5"/>
        <v>-1.1160714285712995E-3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318965.07142857142</v>
      </c>
      <c r="F47" s="184">
        <v>971328.57142857148</v>
      </c>
      <c r="G47" s="48">
        <f t="shared" si="4"/>
        <v>2.0452505883425212</v>
      </c>
      <c r="H47" s="184">
        <v>972413.85474860331</v>
      </c>
      <c r="I47" s="84">
        <f t="shared" si="5"/>
        <v>-1.1160714285713298E-3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370602.31952380954</v>
      </c>
      <c r="F48" s="184">
        <v>1240256.66625</v>
      </c>
      <c r="G48" s="48">
        <f t="shared" si="4"/>
        <v>2.3465971498603078</v>
      </c>
      <c r="H48" s="184">
        <v>1241642.42875</v>
      </c>
      <c r="I48" s="84">
        <f t="shared" si="5"/>
        <v>-1.1160721218225794E-3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33049.4</v>
      </c>
      <c r="F49" s="184">
        <v>139850</v>
      </c>
      <c r="G49" s="48">
        <f t="shared" si="4"/>
        <v>3.2315442942988377</v>
      </c>
      <c r="H49" s="184">
        <v>138214.25698324022</v>
      </c>
      <c r="I49" s="44">
        <f t="shared" si="5"/>
        <v>1.1834835656339903E-2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473962.5</v>
      </c>
      <c r="F50" s="184">
        <v>1784630</v>
      </c>
      <c r="G50" s="56">
        <f t="shared" si="4"/>
        <v>2.7653400849223302</v>
      </c>
      <c r="H50" s="184">
        <v>1776312</v>
      </c>
      <c r="I50" s="59">
        <f t="shared" si="5"/>
        <v>4.682735915762546E-3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55887.499999999993</v>
      </c>
      <c r="F52" s="181">
        <v>152597.5</v>
      </c>
      <c r="G52" s="183">
        <f t="shared" ref="G52:G60" si="6">(F52-E52)/E52</f>
        <v>1.7304406173115636</v>
      </c>
      <c r="H52" s="181">
        <v>148509.49720670391</v>
      </c>
      <c r="I52" s="116">
        <f t="shared" ref="I52:I60" si="7">(F52-H52)/H52</f>
        <v>2.7526877877757417E-2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57953.333333333336</v>
      </c>
      <c r="F53" s="184">
        <v>170050</v>
      </c>
      <c r="G53" s="186">
        <f t="shared" si="6"/>
        <v>1.9342574485217989</v>
      </c>
      <c r="H53" s="184">
        <v>147840</v>
      </c>
      <c r="I53" s="84">
        <f t="shared" si="7"/>
        <v>0.15022997835497837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50188.6</v>
      </c>
      <c r="F54" s="184">
        <v>138725</v>
      </c>
      <c r="G54" s="186">
        <f t="shared" si="6"/>
        <v>1.7640739131994116</v>
      </c>
      <c r="H54" s="184">
        <v>138342.39999999999</v>
      </c>
      <c r="I54" s="84">
        <f t="shared" si="7"/>
        <v>2.7656018689859786E-3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65376.25</v>
      </c>
      <c r="F55" s="184">
        <v>185086</v>
      </c>
      <c r="G55" s="186">
        <f t="shared" si="6"/>
        <v>1.8310892717156459</v>
      </c>
      <c r="H55" s="184">
        <v>205185.00111731843</v>
      </c>
      <c r="I55" s="84">
        <f t="shared" si="7"/>
        <v>-9.7955508481959871E-2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33096.5625</v>
      </c>
      <c r="F56" s="184">
        <v>94870</v>
      </c>
      <c r="G56" s="191">
        <f t="shared" si="6"/>
        <v>1.8664608295801113</v>
      </c>
      <c r="H56" s="184">
        <v>94824.163873370577</v>
      </c>
      <c r="I56" s="85">
        <f t="shared" si="7"/>
        <v>4.8338023513324507E-4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33333.333333333328</v>
      </c>
      <c r="F57" s="187">
        <v>115678.75</v>
      </c>
      <c r="G57" s="189">
        <f t="shared" si="6"/>
        <v>2.4703625000000007</v>
      </c>
      <c r="H57" s="187">
        <v>115235.61117318436</v>
      </c>
      <c r="I57" s="117">
        <f t="shared" si="7"/>
        <v>3.8455024649425725E-3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82074.71428571429</v>
      </c>
      <c r="F58" s="190">
        <v>212626.42857142858</v>
      </c>
      <c r="G58" s="44">
        <f t="shared" si="6"/>
        <v>1.590644760958221</v>
      </c>
      <c r="H58" s="190">
        <v>212864</v>
      </c>
      <c r="I58" s="44">
        <f t="shared" si="7"/>
        <v>-1.1160714285713895E-3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85265.5</v>
      </c>
      <c r="F59" s="184">
        <v>196788.125</v>
      </c>
      <c r="G59" s="48">
        <f t="shared" si="6"/>
        <v>1.3079454761890801</v>
      </c>
      <c r="H59" s="184">
        <v>197008</v>
      </c>
      <c r="I59" s="44">
        <f t="shared" si="7"/>
        <v>-1.1160714285714285E-3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542700</v>
      </c>
      <c r="F60" s="184">
        <v>1067436.6666666667</v>
      </c>
      <c r="G60" s="51">
        <f t="shared" si="6"/>
        <v>0.96690006756341762</v>
      </c>
      <c r="H60" s="184">
        <v>1068629.3333333333</v>
      </c>
      <c r="I60" s="51">
        <f t="shared" si="7"/>
        <v>-1.1160714285712834E-3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138618.8125</v>
      </c>
      <c r="F62" s="184">
        <v>398384.375</v>
      </c>
      <c r="G62" s="45">
        <f t="shared" ref="G62:G67" si="8">(F62-E62)/E62</f>
        <v>1.8739560512394378</v>
      </c>
      <c r="H62" s="184">
        <v>400737.33085040352</v>
      </c>
      <c r="I62" s="44">
        <f t="shared" ref="I62:I67" si="9">(F62-H62)/H62</f>
        <v>-5.8715664083760864E-3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706183.0625</v>
      </c>
      <c r="F63" s="184">
        <v>2462816.25</v>
      </c>
      <c r="G63" s="48">
        <f t="shared" si="8"/>
        <v>2.487503992635054</v>
      </c>
      <c r="H63" s="184">
        <v>2465568</v>
      </c>
      <c r="I63" s="44">
        <f t="shared" si="9"/>
        <v>-1.1160714285714285E-3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449998.4</v>
      </c>
      <c r="F64" s="184">
        <v>933885.5555555555</v>
      </c>
      <c r="G64" s="48">
        <f t="shared" si="8"/>
        <v>1.075308613442971</v>
      </c>
      <c r="H64" s="184">
        <v>934929.00310366228</v>
      </c>
      <c r="I64" s="84">
        <f t="shared" si="9"/>
        <v>-1.116071428571442E-3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203643.25</v>
      </c>
      <c r="F65" s="184">
        <v>558629.16666666663</v>
      </c>
      <c r="G65" s="48">
        <f t="shared" si="8"/>
        <v>1.7431754632999945</v>
      </c>
      <c r="H65" s="184">
        <v>565241.56424581003</v>
      </c>
      <c r="I65" s="84">
        <f t="shared" si="9"/>
        <v>-1.1698356945788637E-2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88572.013888888891</v>
      </c>
      <c r="F66" s="184">
        <v>293336.25</v>
      </c>
      <c r="G66" s="48">
        <f t="shared" si="8"/>
        <v>2.3118390010639494</v>
      </c>
      <c r="H66" s="184">
        <v>293664</v>
      </c>
      <c r="I66" s="84">
        <f t="shared" si="9"/>
        <v>-1.1160714285714285E-3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72634.087499999994</v>
      </c>
      <c r="F67" s="184">
        <v>223973.75</v>
      </c>
      <c r="G67" s="51">
        <f t="shared" si="8"/>
        <v>2.0835900568035637</v>
      </c>
      <c r="H67" s="184">
        <v>224336.62569832403</v>
      </c>
      <c r="I67" s="85">
        <f t="shared" si="9"/>
        <v>-1.61754995286417E-3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78931.428571428565</v>
      </c>
      <c r="F69" s="190">
        <v>294460</v>
      </c>
      <c r="G69" s="45">
        <f>(F69-E69)/E69</f>
        <v>2.7305798885108232</v>
      </c>
      <c r="H69" s="190">
        <v>290607.67225325882</v>
      </c>
      <c r="I69" s="44">
        <f>(F69-H69)/H69</f>
        <v>1.3256111639695305E-2</v>
      </c>
    </row>
    <row r="70" spans="1:9" ht="16.5">
      <c r="A70" s="37"/>
      <c r="B70" s="34" t="s">
        <v>67</v>
      </c>
      <c r="C70" s="164" t="s">
        <v>139</v>
      </c>
      <c r="D70" s="13" t="s">
        <v>135</v>
      </c>
      <c r="E70" s="185">
        <v>64687.0625</v>
      </c>
      <c r="F70" s="184">
        <v>204060</v>
      </c>
      <c r="G70" s="48">
        <f>(F70-E70)/E70</f>
        <v>2.1545720599076517</v>
      </c>
      <c r="H70" s="184">
        <v>204288</v>
      </c>
      <c r="I70" s="44">
        <f>(F70-H70)/H70</f>
        <v>-1.1160714285714285E-3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28052.416666666668</v>
      </c>
      <c r="F71" s="184">
        <v>79993.75</v>
      </c>
      <c r="G71" s="48">
        <f>(F71-E71)/E71</f>
        <v>1.8515814145543015</v>
      </c>
      <c r="H71" s="184">
        <v>84000</v>
      </c>
      <c r="I71" s="44">
        <f>(F71-H71)/H71</f>
        <v>-4.7693452380952378E-2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40115</v>
      </c>
      <c r="F72" s="184">
        <v>139626.66666666666</v>
      </c>
      <c r="G72" s="48">
        <f>(F72-E72)/E72</f>
        <v>2.4806597698284096</v>
      </c>
      <c r="H72" s="184">
        <v>139782.67411545626</v>
      </c>
      <c r="I72" s="44">
        <f>(F72-H72)/H72</f>
        <v>-1.1160714285716696E-3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31662.658333333333</v>
      </c>
      <c r="F73" s="193">
        <v>105112.77777777778</v>
      </c>
      <c r="G73" s="48">
        <f>(F73-E73)/E73</f>
        <v>2.3197710903230999</v>
      </c>
      <c r="H73" s="193">
        <v>105235.78398510242</v>
      </c>
      <c r="I73" s="59">
        <f>(F73-H73)/H73</f>
        <v>-1.1688629348934241E-3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24255.958333333332</v>
      </c>
      <c r="F75" s="181">
        <v>71472.142857142855</v>
      </c>
      <c r="G75" s="44">
        <f t="shared" ref="G75:G81" si="10">(F75-E75)/E75</f>
        <v>1.9465808720046942</v>
      </c>
      <c r="H75" s="181">
        <v>71552</v>
      </c>
      <c r="I75" s="45">
        <f t="shared" ref="I75:I81" si="11">(F75-H75)/H75</f>
        <v>-1.1160714285714576E-3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31712.821428571431</v>
      </c>
      <c r="F76" s="184">
        <v>95125.71428571429</v>
      </c>
      <c r="G76" s="48">
        <f t="shared" si="10"/>
        <v>1.9995979544100571</v>
      </c>
      <c r="H76" s="184">
        <v>95232</v>
      </c>
      <c r="I76" s="44">
        <f t="shared" si="11"/>
        <v>-1.1160714285713849E-3</v>
      </c>
    </row>
    <row r="77" spans="1:9" ht="16.5">
      <c r="A77" s="37"/>
      <c r="B77" s="34" t="s">
        <v>75</v>
      </c>
      <c r="C77" s="164" t="s">
        <v>148</v>
      </c>
      <c r="D77" s="13" t="s">
        <v>145</v>
      </c>
      <c r="E77" s="185">
        <v>16300.108333333334</v>
      </c>
      <c r="F77" s="184">
        <v>43855</v>
      </c>
      <c r="G77" s="48">
        <f t="shared" si="10"/>
        <v>1.6904729160798011</v>
      </c>
      <c r="H77" s="184">
        <v>43904</v>
      </c>
      <c r="I77" s="44">
        <f t="shared" si="11"/>
        <v>-1.1160714285714285E-3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25078.711805555558</v>
      </c>
      <c r="F78" s="184">
        <v>90842.5</v>
      </c>
      <c r="G78" s="48">
        <f t="shared" si="10"/>
        <v>2.6222953038551258</v>
      </c>
      <c r="H78" s="184">
        <v>92436.75</v>
      </c>
      <c r="I78" s="44">
        <f t="shared" si="11"/>
        <v>-1.7246928305030197E-2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37067.232142857145</v>
      </c>
      <c r="F79" s="184">
        <v>131465.55555555556</v>
      </c>
      <c r="G79" s="48">
        <f t="shared" si="10"/>
        <v>2.5466785070136124</v>
      </c>
      <c r="H79" s="184">
        <v>127681.50167597765</v>
      </c>
      <c r="I79" s="44">
        <f t="shared" si="11"/>
        <v>2.9636664903745068E-2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133666</v>
      </c>
      <c r="F80" s="184">
        <v>700486.66666666663</v>
      </c>
      <c r="G80" s="48">
        <f t="shared" si="10"/>
        <v>4.2405747659589323</v>
      </c>
      <c r="H80" s="184">
        <v>701269.33333333337</v>
      </c>
      <c r="I80" s="44">
        <f t="shared" si="11"/>
        <v>-1.1160714285715391E-3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49090.425000000003</v>
      </c>
      <c r="F81" s="187">
        <v>165217</v>
      </c>
      <c r="G81" s="51">
        <f t="shared" si="10"/>
        <v>2.3655646696886405</v>
      </c>
      <c r="H81" s="187">
        <v>165401.60000000001</v>
      </c>
      <c r="I81" s="56">
        <f t="shared" si="11"/>
        <v>-1.1160714285714636E-3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203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213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23" t="s">
        <v>3</v>
      </c>
      <c r="B12" s="229"/>
      <c r="C12" s="231" t="s">
        <v>0</v>
      </c>
      <c r="D12" s="225" t="s">
        <v>23</v>
      </c>
      <c r="E12" s="225" t="s">
        <v>208</v>
      </c>
      <c r="F12" s="233" t="s">
        <v>215</v>
      </c>
      <c r="G12" s="225" t="s">
        <v>197</v>
      </c>
      <c r="H12" s="233" t="s">
        <v>211</v>
      </c>
      <c r="I12" s="225" t="s">
        <v>187</v>
      </c>
    </row>
    <row r="13" spans="1:9" ht="30.75" customHeight="1" thickBot="1">
      <c r="A13" s="224"/>
      <c r="B13" s="230"/>
      <c r="C13" s="232"/>
      <c r="D13" s="226"/>
      <c r="E13" s="226"/>
      <c r="F13" s="234"/>
      <c r="G13" s="226"/>
      <c r="H13" s="234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16472.583333333332</v>
      </c>
      <c r="F15" s="155">
        <v>53666.6</v>
      </c>
      <c r="G15" s="44">
        <f>(F15-E15)/E15</f>
        <v>2.257934648987459</v>
      </c>
      <c r="H15" s="155">
        <v>53666.6</v>
      </c>
      <c r="I15" s="118">
        <f>(F15-H15)/H15</f>
        <v>0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18992.55</v>
      </c>
      <c r="F16" s="155">
        <v>41833.199999999997</v>
      </c>
      <c r="G16" s="48">
        <f t="shared" ref="G16:G39" si="0">(F16-E16)/E16</f>
        <v>1.2026110237961727</v>
      </c>
      <c r="H16" s="155">
        <v>42333.2</v>
      </c>
      <c r="I16" s="48">
        <f>(F16-H16)/H16</f>
        <v>-1.1811060822238812E-2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16732.003472222223</v>
      </c>
      <c r="F17" s="155">
        <v>44500</v>
      </c>
      <c r="G17" s="48">
        <f t="shared" si="0"/>
        <v>1.6595739161707115</v>
      </c>
      <c r="H17" s="155">
        <v>45500</v>
      </c>
      <c r="I17" s="48">
        <f t="shared" ref="I17:I29" si="1">(F17-H17)/H17</f>
        <v>-2.197802197802198E-2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11558.916666666668</v>
      </c>
      <c r="F18" s="155">
        <v>52500</v>
      </c>
      <c r="G18" s="48">
        <f t="shared" si="0"/>
        <v>3.5419481352779592</v>
      </c>
      <c r="H18" s="155">
        <v>50700</v>
      </c>
      <c r="I18" s="48">
        <f t="shared" si="1"/>
        <v>3.5502958579881658E-2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31142.338095238098</v>
      </c>
      <c r="F19" s="155">
        <v>111000</v>
      </c>
      <c r="G19" s="48">
        <f t="shared" si="0"/>
        <v>2.5642795881460407</v>
      </c>
      <c r="H19" s="155">
        <v>132333.20000000001</v>
      </c>
      <c r="I19" s="48">
        <f t="shared" si="1"/>
        <v>-0.16120822287982162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20521.120833333334</v>
      </c>
      <c r="F20" s="155">
        <v>71333.2</v>
      </c>
      <c r="G20" s="48">
        <f t="shared" si="0"/>
        <v>2.4760869340104672</v>
      </c>
      <c r="H20" s="155">
        <v>68000</v>
      </c>
      <c r="I20" s="48">
        <f t="shared" si="1"/>
        <v>4.9017647058823485E-2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13402.388888888889</v>
      </c>
      <c r="F21" s="155">
        <v>99000</v>
      </c>
      <c r="G21" s="48">
        <f t="shared" si="0"/>
        <v>6.3867428277711689</v>
      </c>
      <c r="H21" s="155">
        <v>102333.2</v>
      </c>
      <c r="I21" s="48">
        <f t="shared" si="1"/>
        <v>-3.2572029409810278E-2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6423.5555555555557</v>
      </c>
      <c r="F22" s="155">
        <v>16916.599999999999</v>
      </c>
      <c r="G22" s="48">
        <f t="shared" si="0"/>
        <v>1.6335259115754512</v>
      </c>
      <c r="H22" s="155">
        <v>14550</v>
      </c>
      <c r="I22" s="48">
        <f t="shared" si="1"/>
        <v>0.16265292096219922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7351.9562500000002</v>
      </c>
      <c r="F23" s="155">
        <v>18500</v>
      </c>
      <c r="G23" s="48">
        <f t="shared" si="0"/>
        <v>1.5163370633496358</v>
      </c>
      <c r="H23" s="155">
        <v>17000</v>
      </c>
      <c r="I23" s="48">
        <f t="shared" si="1"/>
        <v>8.8235294117647065E-2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7118.8812500000004</v>
      </c>
      <c r="F24" s="155">
        <v>18000</v>
      </c>
      <c r="G24" s="48">
        <f t="shared" si="0"/>
        <v>1.528487183291616</v>
      </c>
      <c r="H24" s="155">
        <v>16000</v>
      </c>
      <c r="I24" s="48">
        <f t="shared" si="1"/>
        <v>0.125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7908.2166666666672</v>
      </c>
      <c r="F25" s="155">
        <v>19666.599999999999</v>
      </c>
      <c r="G25" s="48">
        <f t="shared" si="0"/>
        <v>1.4868564973561251</v>
      </c>
      <c r="H25" s="155">
        <v>16666.599999999999</v>
      </c>
      <c r="I25" s="48">
        <f t="shared" si="1"/>
        <v>0.18000072000288003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13472.805555555555</v>
      </c>
      <c r="F26" s="155">
        <v>48500</v>
      </c>
      <c r="G26" s="48">
        <f t="shared" si="0"/>
        <v>2.5998441304603306</v>
      </c>
      <c r="H26" s="155">
        <v>43666.6</v>
      </c>
      <c r="I26" s="48">
        <f t="shared" si="1"/>
        <v>0.11068871860873074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7276.28125</v>
      </c>
      <c r="F27" s="155">
        <v>17666.599999999999</v>
      </c>
      <c r="G27" s="48">
        <f t="shared" si="0"/>
        <v>1.4279710188497727</v>
      </c>
      <c r="H27" s="155">
        <v>15133.2</v>
      </c>
      <c r="I27" s="48">
        <f t="shared" si="1"/>
        <v>0.16740676129305088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14709.361111111111</v>
      </c>
      <c r="F28" s="155">
        <v>41666.6</v>
      </c>
      <c r="G28" s="48">
        <f t="shared" si="0"/>
        <v>1.8326587188430647</v>
      </c>
      <c r="H28" s="155">
        <v>37333.199999999997</v>
      </c>
      <c r="I28" s="48">
        <f t="shared" si="1"/>
        <v>0.11607362883438874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18890.982142857145</v>
      </c>
      <c r="F29" s="155">
        <v>55500</v>
      </c>
      <c r="G29" s="48">
        <f t="shared" si="0"/>
        <v>1.9379097169378809</v>
      </c>
      <c r="H29" s="155">
        <v>51833.2</v>
      </c>
      <c r="I29" s="48">
        <f t="shared" si="1"/>
        <v>7.0742304160267999E-2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12818.71875</v>
      </c>
      <c r="F30" s="158">
        <v>42166.6</v>
      </c>
      <c r="G30" s="51">
        <f t="shared" si="0"/>
        <v>2.2894551181255927</v>
      </c>
      <c r="H30" s="158">
        <v>42500</v>
      </c>
      <c r="I30" s="51">
        <f>(F30-H30)/H30</f>
        <v>-7.8447058823529758E-3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18303.240079365081</v>
      </c>
      <c r="F32" s="155">
        <v>84166.6</v>
      </c>
      <c r="G32" s="44">
        <f t="shared" si="0"/>
        <v>3.5984535871814693</v>
      </c>
      <c r="H32" s="155">
        <v>74666.600000000006</v>
      </c>
      <c r="I32" s="45">
        <f>(F32-H32)/H32</f>
        <v>0.12723225645737182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17190.547619047618</v>
      </c>
      <c r="F33" s="155">
        <v>79500</v>
      </c>
      <c r="G33" s="48">
        <f t="shared" si="0"/>
        <v>3.6246345236792648</v>
      </c>
      <c r="H33" s="155">
        <v>70666.600000000006</v>
      </c>
      <c r="I33" s="48">
        <f>(F33-H33)/H33</f>
        <v>0.12500106132175587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25081.216666666667</v>
      </c>
      <c r="F34" s="155">
        <v>82500</v>
      </c>
      <c r="G34" s="48">
        <f>(F34-E34)/E34</f>
        <v>2.2893141148787972</v>
      </c>
      <c r="H34" s="155">
        <v>86166.6</v>
      </c>
      <c r="I34" s="48">
        <f>(F34-H34)/H34</f>
        <v>-4.2552450717563479E-2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17783.3</v>
      </c>
      <c r="F35" s="155">
        <v>65000</v>
      </c>
      <c r="G35" s="48">
        <f t="shared" si="0"/>
        <v>2.6551146300180504</v>
      </c>
      <c r="H35" s="155">
        <v>58000</v>
      </c>
      <c r="I35" s="48">
        <f>(F35-H35)/H35</f>
        <v>0.1206896551724138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38062.044444444444</v>
      </c>
      <c r="F36" s="155">
        <v>67500</v>
      </c>
      <c r="G36" s="55">
        <f t="shared" si="0"/>
        <v>0.77342024016926747</v>
      </c>
      <c r="H36" s="155">
        <v>58500</v>
      </c>
      <c r="I36" s="48">
        <f>(F36-H36)/H36</f>
        <v>0.15384615384615385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437127.51666666666</v>
      </c>
      <c r="F38" s="156">
        <v>1391800</v>
      </c>
      <c r="G38" s="45">
        <f t="shared" si="0"/>
        <v>2.183967942840173</v>
      </c>
      <c r="H38" s="156">
        <v>1375200</v>
      </c>
      <c r="I38" s="45">
        <f>(F38-H38)/H38</f>
        <v>1.2070971495055264E-2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300718.32976190478</v>
      </c>
      <c r="F39" s="157">
        <v>1042750</v>
      </c>
      <c r="G39" s="51">
        <f t="shared" si="0"/>
        <v>2.4675305653153981</v>
      </c>
      <c r="H39" s="157">
        <v>1000320</v>
      </c>
      <c r="I39" s="51">
        <f>(F39-H39)/H39</f>
        <v>4.24164267434421E-2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204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216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23" t="s">
        <v>3</v>
      </c>
      <c r="B12" s="229"/>
      <c r="C12" s="231" t="s">
        <v>0</v>
      </c>
      <c r="D12" s="225" t="s">
        <v>214</v>
      </c>
      <c r="E12" s="233" t="s">
        <v>215</v>
      </c>
      <c r="F12" s="240" t="s">
        <v>186</v>
      </c>
      <c r="G12" s="225" t="s">
        <v>208</v>
      </c>
      <c r="H12" s="242" t="s">
        <v>217</v>
      </c>
      <c r="I12" s="238" t="s">
        <v>196</v>
      </c>
    </row>
    <row r="13" spans="1:9" ht="39.75" customHeight="1" thickBot="1">
      <c r="A13" s="224"/>
      <c r="B13" s="230"/>
      <c r="C13" s="232"/>
      <c r="D13" s="226"/>
      <c r="E13" s="234"/>
      <c r="F13" s="241"/>
      <c r="G13" s="226"/>
      <c r="H13" s="243"/>
      <c r="I13" s="23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63598.8</v>
      </c>
      <c r="E15" s="144">
        <v>53666.6</v>
      </c>
      <c r="F15" s="67">
        <f t="shared" ref="F15:F30" si="0">D15-E15</f>
        <v>9932.2000000000044</v>
      </c>
      <c r="G15" s="42">
        <v>16472.583333333332</v>
      </c>
      <c r="H15" s="66">
        <f>AVERAGE(D15:E15)</f>
        <v>58632.7</v>
      </c>
      <c r="I15" s="69">
        <f>(H15-G15)/G15</f>
        <v>2.5594113451138512</v>
      </c>
    </row>
    <row r="16" spans="1:9" ht="16.5" customHeight="1">
      <c r="A16" s="37"/>
      <c r="B16" s="34" t="s">
        <v>5</v>
      </c>
      <c r="C16" s="15" t="s">
        <v>164</v>
      </c>
      <c r="D16" s="144">
        <v>65943.111111111109</v>
      </c>
      <c r="E16" s="144">
        <v>41833.199999999997</v>
      </c>
      <c r="F16" s="71">
        <f t="shared" si="0"/>
        <v>24109.911111111112</v>
      </c>
      <c r="G16" s="46">
        <v>18992.55</v>
      </c>
      <c r="H16" s="68">
        <f t="shared" ref="H16:H30" si="1">AVERAGE(D16:E16)</f>
        <v>53888.155555555553</v>
      </c>
      <c r="I16" s="72">
        <f t="shared" ref="I16:I39" si="2">(H16-G16)/G16</f>
        <v>1.8373312459651574</v>
      </c>
    </row>
    <row r="17" spans="1:9" ht="16.5">
      <c r="A17" s="37"/>
      <c r="B17" s="34" t="s">
        <v>6</v>
      </c>
      <c r="C17" s="15" t="s">
        <v>165</v>
      </c>
      <c r="D17" s="144">
        <v>57720.888888888891</v>
      </c>
      <c r="E17" s="144">
        <v>44500</v>
      </c>
      <c r="F17" s="71">
        <f t="shared" si="0"/>
        <v>13220.888888888891</v>
      </c>
      <c r="G17" s="46">
        <v>16732.003472222223</v>
      </c>
      <c r="H17" s="68">
        <f t="shared" si="1"/>
        <v>51110.444444444445</v>
      </c>
      <c r="I17" s="72">
        <f t="shared" si="2"/>
        <v>2.054651795243521</v>
      </c>
    </row>
    <row r="18" spans="1:9" ht="16.5">
      <c r="A18" s="37"/>
      <c r="B18" s="34" t="s">
        <v>7</v>
      </c>
      <c r="C18" s="164" t="s">
        <v>166</v>
      </c>
      <c r="D18" s="144">
        <v>72893.8</v>
      </c>
      <c r="E18" s="144">
        <v>52500</v>
      </c>
      <c r="F18" s="71">
        <f t="shared" si="0"/>
        <v>20393.800000000003</v>
      </c>
      <c r="G18" s="46">
        <v>11558.916666666668</v>
      </c>
      <c r="H18" s="68">
        <f t="shared" si="1"/>
        <v>62696.9</v>
      </c>
      <c r="I18" s="72">
        <f t="shared" si="2"/>
        <v>4.4241155817658804</v>
      </c>
    </row>
    <row r="19" spans="1:9" ht="16.5">
      <c r="A19" s="37"/>
      <c r="B19" s="34" t="s">
        <v>8</v>
      </c>
      <c r="C19" s="15" t="s">
        <v>167</v>
      </c>
      <c r="D19" s="144">
        <v>154937.25</v>
      </c>
      <c r="E19" s="144">
        <v>111000</v>
      </c>
      <c r="F19" s="71">
        <f>D19-E19</f>
        <v>43937.25</v>
      </c>
      <c r="G19" s="46">
        <v>31142.338095238098</v>
      </c>
      <c r="H19" s="68">
        <f t="shared" si="1"/>
        <v>132968.625</v>
      </c>
      <c r="I19" s="72">
        <f t="shared" si="2"/>
        <v>3.2697059094715795</v>
      </c>
    </row>
    <row r="20" spans="1:9" ht="16.5">
      <c r="A20" s="37"/>
      <c r="B20" s="34" t="s">
        <v>9</v>
      </c>
      <c r="C20" s="164" t="s">
        <v>168</v>
      </c>
      <c r="D20" s="144">
        <v>106948.8</v>
      </c>
      <c r="E20" s="144">
        <v>71333.2</v>
      </c>
      <c r="F20" s="71">
        <f t="shared" si="0"/>
        <v>35615.600000000006</v>
      </c>
      <c r="G20" s="46">
        <v>20521.120833333334</v>
      </c>
      <c r="H20" s="68">
        <f t="shared" si="1"/>
        <v>89141</v>
      </c>
      <c r="I20" s="72">
        <f t="shared" si="2"/>
        <v>3.3438660453285016</v>
      </c>
    </row>
    <row r="21" spans="1:9" ht="16.5">
      <c r="A21" s="37"/>
      <c r="B21" s="34" t="s">
        <v>10</v>
      </c>
      <c r="C21" s="15" t="s">
        <v>169</v>
      </c>
      <c r="D21" s="144">
        <v>138449.79999999999</v>
      </c>
      <c r="E21" s="144">
        <v>99000</v>
      </c>
      <c r="F21" s="71">
        <f t="shared" si="0"/>
        <v>39449.799999999988</v>
      </c>
      <c r="G21" s="46">
        <v>13402.388888888889</v>
      </c>
      <c r="H21" s="68">
        <f t="shared" si="1"/>
        <v>118724.9</v>
      </c>
      <c r="I21" s="72">
        <f t="shared" si="2"/>
        <v>7.8584879146752442</v>
      </c>
    </row>
    <row r="22" spans="1:9" ht="16.5">
      <c r="A22" s="37"/>
      <c r="B22" s="34" t="s">
        <v>11</v>
      </c>
      <c r="C22" s="15" t="s">
        <v>170</v>
      </c>
      <c r="D22" s="144">
        <v>29124.75</v>
      </c>
      <c r="E22" s="144">
        <v>16916.599999999999</v>
      </c>
      <c r="F22" s="71">
        <f t="shared" si="0"/>
        <v>12208.150000000001</v>
      </c>
      <c r="G22" s="46">
        <v>6423.5555555555557</v>
      </c>
      <c r="H22" s="68">
        <f t="shared" si="1"/>
        <v>23020.674999999999</v>
      </c>
      <c r="I22" s="72">
        <f t="shared" si="2"/>
        <v>2.5837901300768005</v>
      </c>
    </row>
    <row r="23" spans="1:9" ht="16.5">
      <c r="A23" s="37"/>
      <c r="B23" s="34" t="s">
        <v>12</v>
      </c>
      <c r="C23" s="15" t="s">
        <v>171</v>
      </c>
      <c r="D23" s="144">
        <v>30833.111111111109</v>
      </c>
      <c r="E23" s="144">
        <v>18500</v>
      </c>
      <c r="F23" s="71">
        <f t="shared" si="0"/>
        <v>12333.111111111109</v>
      </c>
      <c r="G23" s="46">
        <v>7351.9562500000002</v>
      </c>
      <c r="H23" s="68">
        <f t="shared" si="1"/>
        <v>24666.555555555555</v>
      </c>
      <c r="I23" s="72">
        <f t="shared" si="2"/>
        <v>2.3551009713306654</v>
      </c>
    </row>
    <row r="24" spans="1:9" ht="16.5">
      <c r="A24" s="37"/>
      <c r="B24" s="34" t="s">
        <v>13</v>
      </c>
      <c r="C24" s="15" t="s">
        <v>172</v>
      </c>
      <c r="D24" s="144">
        <v>30610.888888888891</v>
      </c>
      <c r="E24" s="144">
        <v>18000</v>
      </c>
      <c r="F24" s="71">
        <f t="shared" si="0"/>
        <v>12610.888888888891</v>
      </c>
      <c r="G24" s="46">
        <v>7118.8812500000004</v>
      </c>
      <c r="H24" s="68">
        <f t="shared" si="1"/>
        <v>24305.444444444445</v>
      </c>
      <c r="I24" s="72">
        <f t="shared" si="2"/>
        <v>2.4142224867768998</v>
      </c>
    </row>
    <row r="25" spans="1:9" ht="16.5">
      <c r="A25" s="37"/>
      <c r="B25" s="34" t="s">
        <v>14</v>
      </c>
      <c r="C25" s="164" t="s">
        <v>173</v>
      </c>
      <c r="D25" s="144">
        <v>31624.75</v>
      </c>
      <c r="E25" s="144">
        <v>19666.599999999999</v>
      </c>
      <c r="F25" s="71">
        <f t="shared" si="0"/>
        <v>11958.150000000001</v>
      </c>
      <c r="G25" s="46">
        <v>7908.2166666666672</v>
      </c>
      <c r="H25" s="68">
        <f t="shared" si="1"/>
        <v>25645.674999999999</v>
      </c>
      <c r="I25" s="72">
        <f t="shared" si="2"/>
        <v>2.2429150693477036</v>
      </c>
    </row>
    <row r="26" spans="1:9" ht="16.5">
      <c r="A26" s="37"/>
      <c r="B26" s="34" t="s">
        <v>15</v>
      </c>
      <c r="C26" s="15" t="s">
        <v>174</v>
      </c>
      <c r="D26" s="144">
        <v>70649.8</v>
      </c>
      <c r="E26" s="144">
        <v>48500</v>
      </c>
      <c r="F26" s="71">
        <f t="shared" si="0"/>
        <v>22149.800000000003</v>
      </c>
      <c r="G26" s="46">
        <v>13472.805555555555</v>
      </c>
      <c r="H26" s="68">
        <f t="shared" si="1"/>
        <v>59574.9</v>
      </c>
      <c r="I26" s="72">
        <f t="shared" si="2"/>
        <v>3.4218629708816737</v>
      </c>
    </row>
    <row r="27" spans="1:9" ht="16.5">
      <c r="A27" s="37"/>
      <c r="B27" s="34" t="s">
        <v>16</v>
      </c>
      <c r="C27" s="15" t="s">
        <v>175</v>
      </c>
      <c r="D27" s="144">
        <v>30722.222222222223</v>
      </c>
      <c r="E27" s="144">
        <v>17666.599999999999</v>
      </c>
      <c r="F27" s="71">
        <f t="shared" si="0"/>
        <v>13055.622222222224</v>
      </c>
      <c r="G27" s="46">
        <v>7276.28125</v>
      </c>
      <c r="H27" s="68">
        <f t="shared" si="1"/>
        <v>24194.411111111112</v>
      </c>
      <c r="I27" s="72">
        <f t="shared" si="2"/>
        <v>2.325106641680613</v>
      </c>
    </row>
    <row r="28" spans="1:9" ht="16.5">
      <c r="A28" s="37"/>
      <c r="B28" s="34" t="s">
        <v>17</v>
      </c>
      <c r="C28" s="15" t="s">
        <v>176</v>
      </c>
      <c r="D28" s="144">
        <v>55649.8</v>
      </c>
      <c r="E28" s="144">
        <v>41666.6</v>
      </c>
      <c r="F28" s="71">
        <f t="shared" si="0"/>
        <v>13983.200000000004</v>
      </c>
      <c r="G28" s="46">
        <v>14709.361111111111</v>
      </c>
      <c r="H28" s="68">
        <f t="shared" si="1"/>
        <v>48658.2</v>
      </c>
      <c r="I28" s="72">
        <f t="shared" si="2"/>
        <v>2.307975080117159</v>
      </c>
    </row>
    <row r="29" spans="1:9" ht="16.5">
      <c r="A29" s="37"/>
      <c r="B29" s="34" t="s">
        <v>18</v>
      </c>
      <c r="C29" s="15" t="s">
        <v>177</v>
      </c>
      <c r="D29" s="144">
        <v>95475</v>
      </c>
      <c r="E29" s="144">
        <v>55500</v>
      </c>
      <c r="F29" s="71">
        <f t="shared" si="0"/>
        <v>39975</v>
      </c>
      <c r="G29" s="46">
        <v>18890.982142857145</v>
      </c>
      <c r="H29" s="68">
        <f t="shared" si="1"/>
        <v>75487.5</v>
      </c>
      <c r="I29" s="72">
        <f t="shared" si="2"/>
        <v>2.9959542298621313</v>
      </c>
    </row>
    <row r="30" spans="1:9" ht="17.25" thickBot="1">
      <c r="A30" s="38"/>
      <c r="B30" s="36" t="s">
        <v>19</v>
      </c>
      <c r="C30" s="16" t="s">
        <v>178</v>
      </c>
      <c r="D30" s="155">
        <v>48549.8</v>
      </c>
      <c r="E30" s="147">
        <v>42166.6</v>
      </c>
      <c r="F30" s="74">
        <f t="shared" si="0"/>
        <v>6383.2000000000044</v>
      </c>
      <c r="G30" s="49">
        <v>12818.71875</v>
      </c>
      <c r="H30" s="100">
        <f t="shared" si="1"/>
        <v>45358.2</v>
      </c>
      <c r="I30" s="75">
        <f t="shared" si="2"/>
        <v>2.5384347597141872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113833.11111111111</v>
      </c>
      <c r="E32" s="144">
        <v>84166.6</v>
      </c>
      <c r="F32" s="67">
        <f>D32-E32</f>
        <v>29666.511111111104</v>
      </c>
      <c r="G32" s="54">
        <v>18303.240079365081</v>
      </c>
      <c r="H32" s="68">
        <f>AVERAGE(D32:E32)</f>
        <v>98999.85555555555</v>
      </c>
      <c r="I32" s="78">
        <f t="shared" si="2"/>
        <v>4.4088705128862484</v>
      </c>
    </row>
    <row r="33" spans="1:9" ht="16.5">
      <c r="A33" s="37"/>
      <c r="B33" s="34" t="s">
        <v>27</v>
      </c>
      <c r="C33" s="15" t="s">
        <v>180</v>
      </c>
      <c r="D33" s="47">
        <v>112499.77777777778</v>
      </c>
      <c r="E33" s="144">
        <v>79500</v>
      </c>
      <c r="F33" s="79">
        <f>D33-E33</f>
        <v>32999.777777777781</v>
      </c>
      <c r="G33" s="46">
        <v>17190.547619047618</v>
      </c>
      <c r="H33" s="68">
        <f>AVERAGE(D33:E33)</f>
        <v>95999.888888888891</v>
      </c>
      <c r="I33" s="72">
        <f t="shared" si="2"/>
        <v>4.5844578669802392</v>
      </c>
    </row>
    <row r="34" spans="1:9" ht="16.5">
      <c r="A34" s="37"/>
      <c r="B34" s="39" t="s">
        <v>28</v>
      </c>
      <c r="C34" s="15" t="s">
        <v>181</v>
      </c>
      <c r="D34" s="47">
        <v>124083.33333333333</v>
      </c>
      <c r="E34" s="144">
        <v>82500</v>
      </c>
      <c r="F34" s="71">
        <f>D34-E34</f>
        <v>41583.333333333328</v>
      </c>
      <c r="G34" s="46">
        <v>25081.216666666667</v>
      </c>
      <c r="H34" s="68">
        <f>AVERAGE(D34:E34)</f>
        <v>103291.66666666666</v>
      </c>
      <c r="I34" s="72">
        <f t="shared" si="2"/>
        <v>3.1182877226184527</v>
      </c>
    </row>
    <row r="35" spans="1:9" ht="16.5">
      <c r="A35" s="37"/>
      <c r="B35" s="34" t="s">
        <v>29</v>
      </c>
      <c r="C35" s="15" t="s">
        <v>182</v>
      </c>
      <c r="D35" s="47">
        <v>98000</v>
      </c>
      <c r="E35" s="144">
        <v>65000</v>
      </c>
      <c r="F35" s="79">
        <f>D35-E35</f>
        <v>33000</v>
      </c>
      <c r="G35" s="46">
        <v>17783.3</v>
      </c>
      <c r="H35" s="68">
        <f>AVERAGE(D35:E35)</f>
        <v>81500</v>
      </c>
      <c r="I35" s="72">
        <f t="shared" si="2"/>
        <v>3.5829514207149402</v>
      </c>
    </row>
    <row r="36" spans="1:9" ht="17.25" thickBot="1">
      <c r="A36" s="38"/>
      <c r="B36" s="39" t="s">
        <v>30</v>
      </c>
      <c r="C36" s="15" t="s">
        <v>183</v>
      </c>
      <c r="D36" s="50">
        <v>116249.8</v>
      </c>
      <c r="E36" s="144">
        <v>67500</v>
      </c>
      <c r="F36" s="71">
        <f>D36-E36</f>
        <v>48749.8</v>
      </c>
      <c r="G36" s="49">
        <v>38062.044444444444</v>
      </c>
      <c r="H36" s="68">
        <f>AVERAGE(D36:E36)</f>
        <v>91874.9</v>
      </c>
      <c r="I36" s="80">
        <f t="shared" si="2"/>
        <v>1.4138193662744805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1598768.3333333333</v>
      </c>
      <c r="E38" s="145">
        <v>1391800</v>
      </c>
      <c r="F38" s="67">
        <f>D38-E38</f>
        <v>206968.33333333326</v>
      </c>
      <c r="G38" s="46">
        <v>437127.51666666666</v>
      </c>
      <c r="H38" s="67">
        <f>AVERAGE(D38:E38)</f>
        <v>1495284.1666666665</v>
      </c>
      <c r="I38" s="78">
        <f t="shared" si="2"/>
        <v>2.4207047363868002</v>
      </c>
    </row>
    <row r="39" spans="1:9" ht="17.25" thickBot="1">
      <c r="A39" s="38"/>
      <c r="B39" s="36" t="s">
        <v>32</v>
      </c>
      <c r="C39" s="16" t="s">
        <v>185</v>
      </c>
      <c r="D39" s="57">
        <v>870835</v>
      </c>
      <c r="E39" s="146">
        <v>1042750</v>
      </c>
      <c r="F39" s="74">
        <f>D39-E39</f>
        <v>-171915</v>
      </c>
      <c r="G39" s="46">
        <v>300718.32976190478</v>
      </c>
      <c r="H39" s="81">
        <f>AVERAGE(D39:E39)</f>
        <v>956792.5</v>
      </c>
      <c r="I39" s="75">
        <f t="shared" si="2"/>
        <v>2.1816899912870134</v>
      </c>
    </row>
    <row r="40" spans="1:9" ht="15.75" customHeight="1" thickBot="1">
      <c r="A40" s="235"/>
      <c r="B40" s="236"/>
      <c r="C40" s="237"/>
      <c r="D40" s="83">
        <f>SUM(D15:D39)</f>
        <v>4118001.9277777774</v>
      </c>
      <c r="E40" s="83">
        <f>SUM(E15:E39)</f>
        <v>3565632.5999999996</v>
      </c>
      <c r="F40" s="83">
        <f>SUM(F15:F39)</f>
        <v>552369.32777777768</v>
      </c>
      <c r="G40" s="83">
        <f>SUM(G15:G39)</f>
        <v>1079058.8550595241</v>
      </c>
      <c r="H40" s="83">
        <f>AVERAGE(D40:E40)</f>
        <v>3841817.2638888885</v>
      </c>
      <c r="I40" s="75">
        <f>(H40-G40)/G40</f>
        <v>2.5603407968668797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5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213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208</v>
      </c>
      <c r="F13" s="242" t="s">
        <v>217</v>
      </c>
      <c r="G13" s="225" t="s">
        <v>197</v>
      </c>
      <c r="H13" s="242" t="s">
        <v>212</v>
      </c>
      <c r="I13" s="225" t="s">
        <v>187</v>
      </c>
    </row>
    <row r="14" spans="1:9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16472.583333333332</v>
      </c>
      <c r="F16" s="42">
        <v>58632.7</v>
      </c>
      <c r="G16" s="21">
        <f t="shared" ref="G16:G31" si="0">(F16-E16)/E16</f>
        <v>2.5594113451138512</v>
      </c>
      <c r="H16" s="181">
        <v>68807.7</v>
      </c>
      <c r="I16" s="21">
        <f t="shared" ref="I16:I31" si="1">(F16-H16)/H16</f>
        <v>-0.14787589179699365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18992.55</v>
      </c>
      <c r="F17" s="46">
        <v>53888.155555555553</v>
      </c>
      <c r="G17" s="21">
        <f t="shared" si="0"/>
        <v>1.8373312459651574</v>
      </c>
      <c r="H17" s="184">
        <v>58749.266666666663</v>
      </c>
      <c r="I17" s="21">
        <f t="shared" si="1"/>
        <v>-8.2743349609659414E-2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16732.003472222223</v>
      </c>
      <c r="F18" s="46">
        <v>51110.444444444445</v>
      </c>
      <c r="G18" s="21">
        <f t="shared" si="0"/>
        <v>2.054651795243521</v>
      </c>
      <c r="H18" s="184">
        <v>51721.555555555555</v>
      </c>
      <c r="I18" s="21">
        <f t="shared" si="1"/>
        <v>-1.1815404709835112E-2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11558.916666666668</v>
      </c>
      <c r="F19" s="46">
        <v>62696.9</v>
      </c>
      <c r="G19" s="21">
        <f t="shared" si="0"/>
        <v>4.4241155817658804</v>
      </c>
      <c r="H19" s="184">
        <v>53574.400000000001</v>
      </c>
      <c r="I19" s="21">
        <f t="shared" si="1"/>
        <v>0.17027722195675546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31142.338095238098</v>
      </c>
      <c r="F20" s="46">
        <v>132968.625</v>
      </c>
      <c r="G20" s="21">
        <f t="shared" si="0"/>
        <v>3.2697059094715795</v>
      </c>
      <c r="H20" s="184">
        <v>158510.22500000001</v>
      </c>
      <c r="I20" s="21">
        <f t="shared" si="1"/>
        <v>-0.16113534631598689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20521.120833333334</v>
      </c>
      <c r="F21" s="46">
        <v>89141</v>
      </c>
      <c r="G21" s="21">
        <f t="shared" si="0"/>
        <v>3.3438660453285016</v>
      </c>
      <c r="H21" s="184">
        <v>84424.4</v>
      </c>
      <c r="I21" s="21">
        <f t="shared" si="1"/>
        <v>5.5867734920236403E-2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13402.388888888889</v>
      </c>
      <c r="F22" s="46">
        <v>118724.9</v>
      </c>
      <c r="G22" s="21">
        <f t="shared" si="0"/>
        <v>7.8584879146752442</v>
      </c>
      <c r="H22" s="184">
        <v>117091.5</v>
      </c>
      <c r="I22" s="21">
        <f t="shared" si="1"/>
        <v>1.3949774321791028E-2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6423.5555555555557</v>
      </c>
      <c r="F23" s="46">
        <v>23020.674999999999</v>
      </c>
      <c r="G23" s="21">
        <f t="shared" si="0"/>
        <v>2.5837901300768005</v>
      </c>
      <c r="H23" s="184">
        <v>20494.333333333336</v>
      </c>
      <c r="I23" s="21">
        <f t="shared" si="1"/>
        <v>0.12327025356602621</v>
      </c>
    </row>
    <row r="24" spans="1:9" ht="16.5">
      <c r="A24" s="37"/>
      <c r="B24" s="34" t="s">
        <v>12</v>
      </c>
      <c r="C24" s="15" t="s">
        <v>92</v>
      </c>
      <c r="D24" s="162" t="s">
        <v>81</v>
      </c>
      <c r="E24" s="135">
        <v>7351.9562500000002</v>
      </c>
      <c r="F24" s="46">
        <v>24666.555555555555</v>
      </c>
      <c r="G24" s="21">
        <f t="shared" si="0"/>
        <v>2.3551009713306654</v>
      </c>
      <c r="H24" s="184">
        <v>23138.777777777777</v>
      </c>
      <c r="I24" s="21">
        <f t="shared" si="1"/>
        <v>6.6026727619340295E-2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7118.8812500000004</v>
      </c>
      <c r="F25" s="46">
        <v>24305.444444444445</v>
      </c>
      <c r="G25" s="21">
        <f t="shared" si="0"/>
        <v>2.4142224867768998</v>
      </c>
      <c r="H25" s="184">
        <v>21694.333333333336</v>
      </c>
      <c r="I25" s="21">
        <f t="shared" si="1"/>
        <v>0.12035913116072289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7908.2166666666672</v>
      </c>
      <c r="F26" s="46">
        <v>25645.674999999999</v>
      </c>
      <c r="G26" s="21">
        <f t="shared" si="0"/>
        <v>2.2429150693477036</v>
      </c>
      <c r="H26" s="184">
        <v>23360.966666666667</v>
      </c>
      <c r="I26" s="21">
        <f t="shared" si="1"/>
        <v>9.780024799202082E-2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13472.805555555555</v>
      </c>
      <c r="F27" s="46">
        <v>59574.9</v>
      </c>
      <c r="G27" s="21">
        <f t="shared" si="0"/>
        <v>3.4218629708816737</v>
      </c>
      <c r="H27" s="184">
        <v>58472.077777777784</v>
      </c>
      <c r="I27" s="21">
        <f t="shared" si="1"/>
        <v>1.8860664168861521E-2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7276.28125</v>
      </c>
      <c r="F28" s="46">
        <v>24194.411111111112</v>
      </c>
      <c r="G28" s="21">
        <f t="shared" si="0"/>
        <v>2.325106641680613</v>
      </c>
      <c r="H28" s="184">
        <v>21149.822222222225</v>
      </c>
      <c r="I28" s="21">
        <f t="shared" si="1"/>
        <v>0.14395340333829959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14709.361111111111</v>
      </c>
      <c r="F29" s="46">
        <v>48658.2</v>
      </c>
      <c r="G29" s="21">
        <f t="shared" si="0"/>
        <v>2.307975080117159</v>
      </c>
      <c r="H29" s="184">
        <v>48091</v>
      </c>
      <c r="I29" s="21">
        <f t="shared" si="1"/>
        <v>1.1794306627019548E-2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18890.982142857145</v>
      </c>
      <c r="F30" s="46">
        <v>75487.5</v>
      </c>
      <c r="G30" s="21">
        <f t="shared" si="0"/>
        <v>2.9959542298621313</v>
      </c>
      <c r="H30" s="184">
        <v>64657.224999999999</v>
      </c>
      <c r="I30" s="21">
        <f t="shared" si="1"/>
        <v>0.16750293567346886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12818.71875</v>
      </c>
      <c r="F31" s="49">
        <v>45358.2</v>
      </c>
      <c r="G31" s="23">
        <f t="shared" si="0"/>
        <v>2.5384347597141872</v>
      </c>
      <c r="H31" s="187">
        <v>45474.400000000001</v>
      </c>
      <c r="I31" s="23">
        <f t="shared" si="1"/>
        <v>-2.5552838520135363E-3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18303.240079365081</v>
      </c>
      <c r="F33" s="54">
        <v>98999.85555555555</v>
      </c>
      <c r="G33" s="21">
        <f>(F33-E33)/E33</f>
        <v>4.4088705128862484</v>
      </c>
      <c r="H33" s="190">
        <v>96916.522222222222</v>
      </c>
      <c r="I33" s="21">
        <f>(F33-H33)/H33</f>
        <v>2.149616273432102E-2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17190.547619047618</v>
      </c>
      <c r="F34" s="46">
        <v>95999.888888888891</v>
      </c>
      <c r="G34" s="21">
        <f>(F34-E34)/E34</f>
        <v>4.5844578669802392</v>
      </c>
      <c r="H34" s="184">
        <v>95194.3</v>
      </c>
      <c r="I34" s="21">
        <f>(F34-H34)/H34</f>
        <v>8.4625748483773463E-3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25081.216666666667</v>
      </c>
      <c r="F35" s="46">
        <v>103291.66666666666</v>
      </c>
      <c r="G35" s="21">
        <f>(F35-E35)/E35</f>
        <v>3.1182877226184527</v>
      </c>
      <c r="H35" s="184">
        <v>100124.96666666667</v>
      </c>
      <c r="I35" s="21">
        <f>(F35-H35)/H35</f>
        <v>3.1627476197245333E-2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17783.3</v>
      </c>
      <c r="F36" s="46">
        <v>81500</v>
      </c>
      <c r="G36" s="21">
        <f>(F36-E36)/E36</f>
        <v>3.5829514207149402</v>
      </c>
      <c r="H36" s="184">
        <v>71500</v>
      </c>
      <c r="I36" s="21">
        <f>(F36-H36)/H36</f>
        <v>0.13986013986013987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38062.044444444444</v>
      </c>
      <c r="F37" s="49">
        <v>91874.9</v>
      </c>
      <c r="G37" s="23">
        <f>(F37-E37)/E37</f>
        <v>1.4138193662744805</v>
      </c>
      <c r="H37" s="187">
        <v>82974.899999999994</v>
      </c>
      <c r="I37" s="23">
        <f>(F37-H37)/H37</f>
        <v>0.10726135252949989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437127.51666666666</v>
      </c>
      <c r="F39" s="46">
        <v>1495284.1666666665</v>
      </c>
      <c r="G39" s="21">
        <f t="shared" ref="G39:G44" si="2">(F39-E39)/E39</f>
        <v>2.4207047363868002</v>
      </c>
      <c r="H39" s="184">
        <v>1487877.3333333335</v>
      </c>
      <c r="I39" s="21">
        <f t="shared" ref="I39:I44" si="3">(F39-H39)/H39</f>
        <v>4.9781209562076503E-3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300718.32976190478</v>
      </c>
      <c r="F40" s="46">
        <v>956792.5</v>
      </c>
      <c r="G40" s="21">
        <f t="shared" si="2"/>
        <v>2.1816899912870134</v>
      </c>
      <c r="H40" s="184">
        <v>937600</v>
      </c>
      <c r="I40" s="21">
        <f t="shared" si="3"/>
        <v>2.0469816552901025E-2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201196.58749999999</v>
      </c>
      <c r="F41" s="57">
        <v>554601.66666666663</v>
      </c>
      <c r="G41" s="21">
        <f t="shared" si="2"/>
        <v>1.7565162687794922</v>
      </c>
      <c r="H41" s="192">
        <v>563136</v>
      </c>
      <c r="I41" s="21">
        <f t="shared" si="3"/>
        <v>-1.5155012880251612E-2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103780.10714285713</v>
      </c>
      <c r="F42" s="47">
        <v>339652.5</v>
      </c>
      <c r="G42" s="21">
        <f t="shared" si="2"/>
        <v>2.2728093018101809</v>
      </c>
      <c r="H42" s="185">
        <v>339967.28491620108</v>
      </c>
      <c r="I42" s="21">
        <f t="shared" si="3"/>
        <v>-9.2592708230344639E-4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97443.333333333328</v>
      </c>
      <c r="F43" s="47">
        <v>205849.99999999997</v>
      </c>
      <c r="G43" s="21">
        <f t="shared" si="2"/>
        <v>1.1125098347757669</v>
      </c>
      <c r="H43" s="185">
        <v>206079.99999999997</v>
      </c>
      <c r="I43" s="21">
        <f t="shared" si="3"/>
        <v>-1.1160714285714287E-3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224167.49107142855</v>
      </c>
      <c r="F44" s="50">
        <v>737735.71428571432</v>
      </c>
      <c r="G44" s="31">
        <f t="shared" si="2"/>
        <v>2.2910022356927877</v>
      </c>
      <c r="H44" s="188">
        <v>744831.28491620126</v>
      </c>
      <c r="I44" s="31">
        <f t="shared" si="3"/>
        <v>-9.526413261877472E-3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126754.36111111112</v>
      </c>
      <c r="F46" s="43">
        <v>378491.11111111112</v>
      </c>
      <c r="G46" s="21">
        <f t="shared" ref="G46:G51" si="4">(F46-E46)/E46</f>
        <v>1.9860204240178454</v>
      </c>
      <c r="H46" s="182">
        <v>364578.00620732468</v>
      </c>
      <c r="I46" s="21">
        <f t="shared" ref="I46:I51" si="5">(F46-H46)/H46</f>
        <v>3.8162216773642878E-2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105643.25</v>
      </c>
      <c r="F47" s="47">
        <v>314837.22222222225</v>
      </c>
      <c r="G47" s="21">
        <f t="shared" si="4"/>
        <v>1.9801925084870282</v>
      </c>
      <c r="H47" s="185">
        <v>315188.99565487274</v>
      </c>
      <c r="I47" s="21">
        <f t="shared" si="5"/>
        <v>-1.1160714285712995E-3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318965.07142857142</v>
      </c>
      <c r="F48" s="47">
        <v>971328.57142857148</v>
      </c>
      <c r="G48" s="21">
        <f t="shared" si="4"/>
        <v>2.0452505883425212</v>
      </c>
      <c r="H48" s="185">
        <v>972413.85474860331</v>
      </c>
      <c r="I48" s="21">
        <f t="shared" si="5"/>
        <v>-1.1160714285713298E-3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36">
        <v>370602.31952380954</v>
      </c>
      <c r="F49" s="47">
        <v>1240256.66625</v>
      </c>
      <c r="G49" s="21">
        <f t="shared" si="4"/>
        <v>2.3465971498603078</v>
      </c>
      <c r="H49" s="185">
        <v>1241642.42875</v>
      </c>
      <c r="I49" s="21">
        <f t="shared" si="5"/>
        <v>-1.1160721218225794E-3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36">
        <v>33049.4</v>
      </c>
      <c r="F50" s="47">
        <v>139850</v>
      </c>
      <c r="G50" s="21">
        <f t="shared" si="4"/>
        <v>3.2315442942988377</v>
      </c>
      <c r="H50" s="185">
        <v>138214.25698324022</v>
      </c>
      <c r="I50" s="21">
        <f t="shared" si="5"/>
        <v>1.1834835656339903E-2</v>
      </c>
    </row>
    <row r="51" spans="1:11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473962.5</v>
      </c>
      <c r="F51" s="50">
        <v>1784630</v>
      </c>
      <c r="G51" s="31">
        <f t="shared" si="4"/>
        <v>2.7653400849223302</v>
      </c>
      <c r="H51" s="188">
        <v>1776312</v>
      </c>
      <c r="I51" s="31">
        <f t="shared" si="5"/>
        <v>4.682735915762546E-3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34">
        <v>55887.499999999993</v>
      </c>
      <c r="F53" s="66">
        <v>152597.5</v>
      </c>
      <c r="G53" s="22">
        <f t="shared" ref="G53:G61" si="6">(F53-E53)/E53</f>
        <v>1.7304406173115636</v>
      </c>
      <c r="H53" s="143">
        <v>148509.49720670391</v>
      </c>
      <c r="I53" s="22">
        <f t="shared" ref="I53:I61" si="7">(F53-H53)/H53</f>
        <v>2.7526877877757417E-2</v>
      </c>
      <c r="K53" s="126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36">
        <v>57953.333333333336</v>
      </c>
      <c r="F54" s="70">
        <v>170050</v>
      </c>
      <c r="G54" s="21">
        <f t="shared" si="6"/>
        <v>1.9342574485217989</v>
      </c>
      <c r="H54" s="196">
        <v>147840</v>
      </c>
      <c r="I54" s="21">
        <f t="shared" si="7"/>
        <v>0.15022997835497837</v>
      </c>
      <c r="K54" s="126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36">
        <v>50188.6</v>
      </c>
      <c r="F55" s="70">
        <v>138725</v>
      </c>
      <c r="G55" s="21">
        <f t="shared" si="6"/>
        <v>1.7640739131994116</v>
      </c>
      <c r="H55" s="196">
        <v>138342.39999999999</v>
      </c>
      <c r="I55" s="21">
        <f t="shared" si="7"/>
        <v>2.7656018689859786E-3</v>
      </c>
      <c r="K55" s="126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36">
        <v>65376.25</v>
      </c>
      <c r="F56" s="70">
        <v>185086</v>
      </c>
      <c r="G56" s="21">
        <f t="shared" si="6"/>
        <v>1.8310892717156459</v>
      </c>
      <c r="H56" s="196">
        <v>205185.00111731843</v>
      </c>
      <c r="I56" s="21">
        <f t="shared" si="7"/>
        <v>-9.7955508481959871E-2</v>
      </c>
      <c r="K56" s="126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36">
        <v>33096.5625</v>
      </c>
      <c r="F57" s="98">
        <v>94870</v>
      </c>
      <c r="G57" s="21">
        <f t="shared" si="6"/>
        <v>1.8664608295801113</v>
      </c>
      <c r="H57" s="201">
        <v>94824.163873370577</v>
      </c>
      <c r="I57" s="21">
        <f t="shared" si="7"/>
        <v>4.8338023513324507E-4</v>
      </c>
      <c r="K57" s="126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33333.333333333328</v>
      </c>
      <c r="F58" s="50">
        <v>115678.75</v>
      </c>
      <c r="G58" s="29">
        <f t="shared" si="6"/>
        <v>2.4703625000000007</v>
      </c>
      <c r="H58" s="188">
        <v>115235.61117318436</v>
      </c>
      <c r="I58" s="29">
        <f t="shared" si="7"/>
        <v>3.8455024649425725E-3</v>
      </c>
      <c r="K58" s="126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36">
        <v>82074.71428571429</v>
      </c>
      <c r="F59" s="68">
        <v>212626.42857142858</v>
      </c>
      <c r="G59" s="21">
        <f t="shared" si="6"/>
        <v>1.590644760958221</v>
      </c>
      <c r="H59" s="195">
        <v>212864</v>
      </c>
      <c r="I59" s="21">
        <f t="shared" si="7"/>
        <v>-1.1160714285713895E-3</v>
      </c>
      <c r="K59" s="126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41">
        <v>85265.5</v>
      </c>
      <c r="F60" s="70">
        <v>196788.125</v>
      </c>
      <c r="G60" s="21">
        <f t="shared" si="6"/>
        <v>1.3079454761890801</v>
      </c>
      <c r="H60" s="196">
        <v>197008</v>
      </c>
      <c r="I60" s="21">
        <f t="shared" si="7"/>
        <v>-1.1160714285714285E-3</v>
      </c>
      <c r="K60" s="126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542700</v>
      </c>
      <c r="F61" s="73">
        <v>1067436.6666666667</v>
      </c>
      <c r="G61" s="29">
        <f t="shared" si="6"/>
        <v>0.96690006756341762</v>
      </c>
      <c r="H61" s="197">
        <v>1068629.3333333333</v>
      </c>
      <c r="I61" s="29">
        <f t="shared" si="7"/>
        <v>-1.1160714285712834E-3</v>
      </c>
      <c r="K61" s="126"/>
    </row>
    <row r="62" spans="1:11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  <c r="K62" s="126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34">
        <v>138618.8125</v>
      </c>
      <c r="F63" s="54">
        <v>398384.375</v>
      </c>
      <c r="G63" s="21">
        <f t="shared" ref="G63:G68" si="8">(F63-E63)/E63</f>
        <v>1.8739560512394378</v>
      </c>
      <c r="H63" s="190">
        <v>400737.33085040352</v>
      </c>
      <c r="I63" s="21">
        <f t="shared" ref="I63:I74" si="9">(F63-H63)/H63</f>
        <v>-5.8715664083760864E-3</v>
      </c>
      <c r="K63" s="126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36">
        <v>706183.0625</v>
      </c>
      <c r="F64" s="46">
        <v>2462816.25</v>
      </c>
      <c r="G64" s="21">
        <f t="shared" si="8"/>
        <v>2.487503992635054</v>
      </c>
      <c r="H64" s="184">
        <v>2465568</v>
      </c>
      <c r="I64" s="21">
        <f t="shared" si="9"/>
        <v>-1.1160714285714285E-3</v>
      </c>
      <c r="K64" s="126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449998.4</v>
      </c>
      <c r="F65" s="46">
        <v>933885.5555555555</v>
      </c>
      <c r="G65" s="21">
        <f t="shared" si="8"/>
        <v>1.075308613442971</v>
      </c>
      <c r="H65" s="184">
        <v>934929.00310366228</v>
      </c>
      <c r="I65" s="21">
        <f t="shared" si="9"/>
        <v>-1.116071428571442E-3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203643.25</v>
      </c>
      <c r="F66" s="46">
        <v>558629.16666666663</v>
      </c>
      <c r="G66" s="21">
        <f t="shared" si="8"/>
        <v>1.7431754632999945</v>
      </c>
      <c r="H66" s="184">
        <v>565241.56424581003</v>
      </c>
      <c r="I66" s="21">
        <f t="shared" si="9"/>
        <v>-1.1698356945788637E-2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88572.013888888891</v>
      </c>
      <c r="F67" s="46">
        <v>293336.25</v>
      </c>
      <c r="G67" s="21">
        <f t="shared" si="8"/>
        <v>2.3118390010639494</v>
      </c>
      <c r="H67" s="184">
        <v>293664</v>
      </c>
      <c r="I67" s="21">
        <f t="shared" si="9"/>
        <v>-1.1160714285714285E-3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72634.087499999994</v>
      </c>
      <c r="F68" s="58">
        <v>223973.75</v>
      </c>
      <c r="G68" s="31">
        <f t="shared" si="8"/>
        <v>2.0835900568035637</v>
      </c>
      <c r="H68" s="193">
        <v>224336.62569832403</v>
      </c>
      <c r="I68" s="31">
        <f t="shared" si="9"/>
        <v>-1.61754995286417E-3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78931.428571428565</v>
      </c>
      <c r="F70" s="43">
        <v>294460</v>
      </c>
      <c r="G70" s="21">
        <f>(F70-E70)/E70</f>
        <v>2.7305798885108232</v>
      </c>
      <c r="H70" s="182">
        <v>290607.67225325882</v>
      </c>
      <c r="I70" s="21">
        <f t="shared" si="9"/>
        <v>1.3256111639695305E-2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64687.0625</v>
      </c>
      <c r="F71" s="47">
        <v>204060</v>
      </c>
      <c r="G71" s="21">
        <f>(F71-E71)/E71</f>
        <v>2.1545720599076517</v>
      </c>
      <c r="H71" s="185">
        <v>204288</v>
      </c>
      <c r="I71" s="21">
        <f t="shared" si="9"/>
        <v>-1.1160714285714285E-3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28052.416666666668</v>
      </c>
      <c r="F72" s="47">
        <v>79993.75</v>
      </c>
      <c r="G72" s="21">
        <f>(F72-E72)/E72</f>
        <v>1.8515814145543015</v>
      </c>
      <c r="H72" s="185">
        <v>84000</v>
      </c>
      <c r="I72" s="21">
        <f t="shared" si="9"/>
        <v>-4.7693452380952378E-2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40115</v>
      </c>
      <c r="F73" s="47">
        <v>139626.66666666666</v>
      </c>
      <c r="G73" s="21">
        <f>(F73-E73)/E73</f>
        <v>2.4806597698284096</v>
      </c>
      <c r="H73" s="185">
        <v>139782.67411545626</v>
      </c>
      <c r="I73" s="21">
        <f t="shared" si="9"/>
        <v>-1.1160714285716696E-3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31662.658333333333</v>
      </c>
      <c r="F74" s="50">
        <v>105112.77777777778</v>
      </c>
      <c r="G74" s="21">
        <f>(F74-E74)/E74</f>
        <v>2.3197710903230999</v>
      </c>
      <c r="H74" s="188">
        <v>105235.78398510242</v>
      </c>
      <c r="I74" s="21">
        <f t="shared" si="9"/>
        <v>-1.1688629348934241E-3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24255.958333333332</v>
      </c>
      <c r="F76" s="43">
        <v>71472.142857142855</v>
      </c>
      <c r="G76" s="22">
        <f t="shared" ref="G76:G82" si="10">(F76-E76)/E76</f>
        <v>1.9465808720046942</v>
      </c>
      <c r="H76" s="182">
        <v>71552</v>
      </c>
      <c r="I76" s="22">
        <f t="shared" ref="I76:I82" si="11">(F76-H76)/H76</f>
        <v>-1.1160714285714576E-3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31712.821428571431</v>
      </c>
      <c r="F77" s="32">
        <v>95125.71428571429</v>
      </c>
      <c r="G77" s="21">
        <f t="shared" si="10"/>
        <v>1.9995979544100571</v>
      </c>
      <c r="H77" s="176">
        <v>95232</v>
      </c>
      <c r="I77" s="21">
        <f t="shared" si="11"/>
        <v>-1.1160714285713849E-3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16300.108333333334</v>
      </c>
      <c r="F78" s="47">
        <v>43855</v>
      </c>
      <c r="G78" s="21">
        <f t="shared" si="10"/>
        <v>1.6904729160798011</v>
      </c>
      <c r="H78" s="185">
        <v>43904</v>
      </c>
      <c r="I78" s="21">
        <f t="shared" si="11"/>
        <v>-1.1160714285714285E-3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25078.711805555558</v>
      </c>
      <c r="F79" s="47">
        <v>90842.5</v>
      </c>
      <c r="G79" s="21">
        <f t="shared" si="10"/>
        <v>2.6222953038551258</v>
      </c>
      <c r="H79" s="185">
        <v>92436.75</v>
      </c>
      <c r="I79" s="21">
        <f t="shared" si="11"/>
        <v>-1.7246928305030197E-2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37067.232142857145</v>
      </c>
      <c r="F80" s="61">
        <v>131465.55555555556</v>
      </c>
      <c r="G80" s="21">
        <f t="shared" si="10"/>
        <v>2.5466785070136124</v>
      </c>
      <c r="H80" s="194">
        <v>127681.50167597765</v>
      </c>
      <c r="I80" s="21">
        <f t="shared" si="11"/>
        <v>2.9636664903745068E-2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133666</v>
      </c>
      <c r="F81" s="61">
        <v>700486.66666666663</v>
      </c>
      <c r="G81" s="21">
        <f t="shared" si="10"/>
        <v>4.2405747659589323</v>
      </c>
      <c r="H81" s="194">
        <v>701269.33333333337</v>
      </c>
      <c r="I81" s="21">
        <f t="shared" si="11"/>
        <v>-1.1160714285715391E-3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49090.425000000003</v>
      </c>
      <c r="F82" s="50">
        <v>165217</v>
      </c>
      <c r="G82" s="23">
        <f t="shared" si="10"/>
        <v>2.3655646696886405</v>
      </c>
      <c r="H82" s="188">
        <v>165401.60000000001</v>
      </c>
      <c r="I82" s="23">
        <f t="shared" si="11"/>
        <v>-1.1160714285714636E-3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0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213</v>
      </c>
      <c r="B10" s="2"/>
      <c r="C10" s="2"/>
    </row>
    <row r="11" spans="1:9" ht="18">
      <c r="A11" s="2"/>
      <c r="B11" s="2"/>
      <c r="C11" s="2"/>
      <c r="D11" s="248" t="s">
        <v>209</v>
      </c>
      <c r="E11" s="248"/>
      <c r="F11" s="219" t="s">
        <v>218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208</v>
      </c>
      <c r="F13" s="242" t="s">
        <v>217</v>
      </c>
      <c r="G13" s="225" t="s">
        <v>197</v>
      </c>
      <c r="H13" s="242" t="s">
        <v>212</v>
      </c>
      <c r="I13" s="225" t="s">
        <v>187</v>
      </c>
    </row>
    <row r="14" spans="1:9" s="126" customFormat="1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8</v>
      </c>
      <c r="C16" s="163" t="s">
        <v>89</v>
      </c>
      <c r="D16" s="160" t="s">
        <v>161</v>
      </c>
      <c r="E16" s="181">
        <v>31142.338095238098</v>
      </c>
      <c r="F16" s="181">
        <v>132968.625</v>
      </c>
      <c r="G16" s="169">
        <f>(F16-E16)/E16</f>
        <v>3.2697059094715795</v>
      </c>
      <c r="H16" s="181">
        <v>158510.22500000001</v>
      </c>
      <c r="I16" s="169">
        <f>(F16-H16)/H16</f>
        <v>-0.16113534631598689</v>
      </c>
    </row>
    <row r="17" spans="1:9" ht="16.5">
      <c r="A17" s="130"/>
      <c r="B17" s="177" t="s">
        <v>4</v>
      </c>
      <c r="C17" s="164" t="s">
        <v>84</v>
      </c>
      <c r="D17" s="160" t="s">
        <v>161</v>
      </c>
      <c r="E17" s="184">
        <v>16472.583333333332</v>
      </c>
      <c r="F17" s="184">
        <v>58632.7</v>
      </c>
      <c r="G17" s="169">
        <f>(F17-E17)/E17</f>
        <v>2.5594113451138512</v>
      </c>
      <c r="H17" s="184">
        <v>68807.7</v>
      </c>
      <c r="I17" s="169">
        <f>(F17-H17)/H17</f>
        <v>-0.14787589179699365</v>
      </c>
    </row>
    <row r="18" spans="1:9" ht="16.5">
      <c r="A18" s="130"/>
      <c r="B18" s="177" t="s">
        <v>5</v>
      </c>
      <c r="C18" s="164" t="s">
        <v>85</v>
      </c>
      <c r="D18" s="160" t="s">
        <v>161</v>
      </c>
      <c r="E18" s="184">
        <v>18992.55</v>
      </c>
      <c r="F18" s="184">
        <v>53888.155555555553</v>
      </c>
      <c r="G18" s="169">
        <f>(F18-E18)/E18</f>
        <v>1.8373312459651574</v>
      </c>
      <c r="H18" s="184">
        <v>58749.266666666663</v>
      </c>
      <c r="I18" s="169">
        <f>(F18-H18)/H18</f>
        <v>-8.2743349609659414E-2</v>
      </c>
    </row>
    <row r="19" spans="1:9" ht="16.5">
      <c r="A19" s="130"/>
      <c r="B19" s="177" t="s">
        <v>6</v>
      </c>
      <c r="C19" s="164" t="s">
        <v>86</v>
      </c>
      <c r="D19" s="160" t="s">
        <v>161</v>
      </c>
      <c r="E19" s="184">
        <v>16732.003472222223</v>
      </c>
      <c r="F19" s="184">
        <v>51110.444444444445</v>
      </c>
      <c r="G19" s="169">
        <f>(F19-E19)/E19</f>
        <v>2.054651795243521</v>
      </c>
      <c r="H19" s="184">
        <v>51721.555555555555</v>
      </c>
      <c r="I19" s="169">
        <f>(F19-H19)/H19</f>
        <v>-1.1815404709835112E-2</v>
      </c>
    </row>
    <row r="20" spans="1:9" ht="16.5">
      <c r="A20" s="130"/>
      <c r="B20" s="177" t="s">
        <v>19</v>
      </c>
      <c r="C20" s="164" t="s">
        <v>99</v>
      </c>
      <c r="D20" s="160" t="s">
        <v>161</v>
      </c>
      <c r="E20" s="184">
        <v>12818.71875</v>
      </c>
      <c r="F20" s="184">
        <v>45358.2</v>
      </c>
      <c r="G20" s="169">
        <f>(F20-E20)/E20</f>
        <v>2.5384347597141872</v>
      </c>
      <c r="H20" s="184">
        <v>45474.400000000001</v>
      </c>
      <c r="I20" s="169">
        <f>(F20-H20)/H20</f>
        <v>-2.5552838520135363E-3</v>
      </c>
    </row>
    <row r="21" spans="1:9" ht="16.5">
      <c r="A21" s="130"/>
      <c r="B21" s="177" t="s">
        <v>17</v>
      </c>
      <c r="C21" s="164" t="s">
        <v>97</v>
      </c>
      <c r="D21" s="160" t="s">
        <v>161</v>
      </c>
      <c r="E21" s="184">
        <v>14709.361111111111</v>
      </c>
      <c r="F21" s="184">
        <v>48658.2</v>
      </c>
      <c r="G21" s="169">
        <f>(F21-E21)/E21</f>
        <v>2.307975080117159</v>
      </c>
      <c r="H21" s="184">
        <v>48091</v>
      </c>
      <c r="I21" s="169">
        <f>(F21-H21)/H21</f>
        <v>1.1794306627019548E-2</v>
      </c>
    </row>
    <row r="22" spans="1:9" ht="16.5">
      <c r="A22" s="130"/>
      <c r="B22" s="177" t="s">
        <v>10</v>
      </c>
      <c r="C22" s="164" t="s">
        <v>90</v>
      </c>
      <c r="D22" s="160" t="s">
        <v>161</v>
      </c>
      <c r="E22" s="184">
        <v>13402.388888888889</v>
      </c>
      <c r="F22" s="184">
        <v>118724.9</v>
      </c>
      <c r="G22" s="169">
        <f>(F22-E22)/E22</f>
        <v>7.8584879146752442</v>
      </c>
      <c r="H22" s="184">
        <v>117091.5</v>
      </c>
      <c r="I22" s="169">
        <f>(F22-H22)/H22</f>
        <v>1.3949774321791028E-2</v>
      </c>
    </row>
    <row r="23" spans="1:9" ht="16.5">
      <c r="A23" s="130"/>
      <c r="B23" s="177" t="s">
        <v>15</v>
      </c>
      <c r="C23" s="164" t="s">
        <v>95</v>
      </c>
      <c r="D23" s="162" t="s">
        <v>82</v>
      </c>
      <c r="E23" s="184">
        <v>13472.805555555555</v>
      </c>
      <c r="F23" s="184">
        <v>59574.9</v>
      </c>
      <c r="G23" s="169">
        <f>(F23-E23)/E23</f>
        <v>3.4218629708816737</v>
      </c>
      <c r="H23" s="184">
        <v>58472.077777777784</v>
      </c>
      <c r="I23" s="169">
        <f>(F23-H23)/H23</f>
        <v>1.8860664168861521E-2</v>
      </c>
    </row>
    <row r="24" spans="1:9" ht="16.5">
      <c r="A24" s="130"/>
      <c r="B24" s="177" t="s">
        <v>9</v>
      </c>
      <c r="C24" s="164" t="s">
        <v>88</v>
      </c>
      <c r="D24" s="162" t="s">
        <v>161</v>
      </c>
      <c r="E24" s="184">
        <v>20521.120833333334</v>
      </c>
      <c r="F24" s="184">
        <v>89141</v>
      </c>
      <c r="G24" s="169">
        <f>(F24-E24)/E24</f>
        <v>3.3438660453285016</v>
      </c>
      <c r="H24" s="184">
        <v>84424.4</v>
      </c>
      <c r="I24" s="169">
        <f>(F24-H24)/H24</f>
        <v>5.5867734920236403E-2</v>
      </c>
    </row>
    <row r="25" spans="1:9" ht="16.5">
      <c r="A25" s="130"/>
      <c r="B25" s="177" t="s">
        <v>12</v>
      </c>
      <c r="C25" s="164" t="s">
        <v>92</v>
      </c>
      <c r="D25" s="162" t="s">
        <v>81</v>
      </c>
      <c r="E25" s="184">
        <v>7351.9562500000002</v>
      </c>
      <c r="F25" s="184">
        <v>24666.555555555555</v>
      </c>
      <c r="G25" s="169">
        <f>(F25-E25)/E25</f>
        <v>2.3551009713306654</v>
      </c>
      <c r="H25" s="184">
        <v>23138.777777777777</v>
      </c>
      <c r="I25" s="169">
        <f>(F25-H25)/H25</f>
        <v>6.6026727619340295E-2</v>
      </c>
    </row>
    <row r="26" spans="1:9" ht="16.5">
      <c r="A26" s="130"/>
      <c r="B26" s="177" t="s">
        <v>14</v>
      </c>
      <c r="C26" s="164" t="s">
        <v>94</v>
      </c>
      <c r="D26" s="162" t="s">
        <v>81</v>
      </c>
      <c r="E26" s="184">
        <v>7908.2166666666672</v>
      </c>
      <c r="F26" s="184">
        <v>25645.674999999999</v>
      </c>
      <c r="G26" s="169">
        <f>(F26-E26)/E26</f>
        <v>2.2429150693477036</v>
      </c>
      <c r="H26" s="184">
        <v>23360.966666666667</v>
      </c>
      <c r="I26" s="169">
        <f>(F26-H26)/H26</f>
        <v>9.780024799202082E-2</v>
      </c>
    </row>
    <row r="27" spans="1:9" ht="16.5">
      <c r="A27" s="130"/>
      <c r="B27" s="177" t="s">
        <v>13</v>
      </c>
      <c r="C27" s="164" t="s">
        <v>93</v>
      </c>
      <c r="D27" s="162" t="s">
        <v>81</v>
      </c>
      <c r="E27" s="184">
        <v>7118.8812500000004</v>
      </c>
      <c r="F27" s="184">
        <v>24305.444444444445</v>
      </c>
      <c r="G27" s="169">
        <f>(F27-E27)/E27</f>
        <v>2.4142224867768998</v>
      </c>
      <c r="H27" s="184">
        <v>21694.333333333336</v>
      </c>
      <c r="I27" s="169">
        <f>(F27-H27)/H27</f>
        <v>0.12035913116072289</v>
      </c>
    </row>
    <row r="28" spans="1:9" ht="16.5">
      <c r="A28" s="130"/>
      <c r="B28" s="177" t="s">
        <v>11</v>
      </c>
      <c r="C28" s="164" t="s">
        <v>91</v>
      </c>
      <c r="D28" s="162" t="s">
        <v>81</v>
      </c>
      <c r="E28" s="184">
        <v>6423.5555555555557</v>
      </c>
      <c r="F28" s="184">
        <v>23020.674999999999</v>
      </c>
      <c r="G28" s="169">
        <f>(F28-E28)/E28</f>
        <v>2.5837901300768005</v>
      </c>
      <c r="H28" s="184">
        <v>20494.333333333336</v>
      </c>
      <c r="I28" s="169">
        <f>(F28-H28)/H28</f>
        <v>0.12327025356602621</v>
      </c>
    </row>
    <row r="29" spans="1:9" ht="17.25" thickBot="1">
      <c r="A29" s="131"/>
      <c r="B29" s="177" t="s">
        <v>16</v>
      </c>
      <c r="C29" s="164" t="s">
        <v>96</v>
      </c>
      <c r="D29" s="162" t="s">
        <v>81</v>
      </c>
      <c r="E29" s="184">
        <v>7276.28125</v>
      </c>
      <c r="F29" s="184">
        <v>24194.411111111112</v>
      </c>
      <c r="G29" s="169">
        <f>(F29-E29)/E29</f>
        <v>2.325106641680613</v>
      </c>
      <c r="H29" s="184">
        <v>21149.822222222225</v>
      </c>
      <c r="I29" s="169">
        <f>(F29-H29)/H29</f>
        <v>0.14395340333829959</v>
      </c>
    </row>
    <row r="30" spans="1:9" ht="16.5">
      <c r="A30" s="37"/>
      <c r="B30" s="177" t="s">
        <v>18</v>
      </c>
      <c r="C30" s="164" t="s">
        <v>98</v>
      </c>
      <c r="D30" s="162" t="s">
        <v>83</v>
      </c>
      <c r="E30" s="184">
        <v>18890.982142857145</v>
      </c>
      <c r="F30" s="184">
        <v>75487.5</v>
      </c>
      <c r="G30" s="169">
        <f>(F30-E30)/E30</f>
        <v>2.9959542298621313</v>
      </c>
      <c r="H30" s="184">
        <v>64657.224999999999</v>
      </c>
      <c r="I30" s="169">
        <f>(F30-H30)/H30</f>
        <v>0.16750293567346886</v>
      </c>
    </row>
    <row r="31" spans="1:9" ht="17.25" thickBot="1">
      <c r="A31" s="38"/>
      <c r="B31" s="178" t="s">
        <v>7</v>
      </c>
      <c r="C31" s="165" t="s">
        <v>87</v>
      </c>
      <c r="D31" s="161" t="s">
        <v>161</v>
      </c>
      <c r="E31" s="187">
        <v>11558.916666666668</v>
      </c>
      <c r="F31" s="187">
        <v>62696.9</v>
      </c>
      <c r="G31" s="171">
        <f>(F31-E31)/E31</f>
        <v>4.4241155817658804</v>
      </c>
      <c r="H31" s="187">
        <v>53574.400000000001</v>
      </c>
      <c r="I31" s="171">
        <f>(F31-H31)/H31</f>
        <v>0.17027722195675546</v>
      </c>
    </row>
    <row r="32" spans="1:9" ht="15.75" customHeight="1" thickBot="1">
      <c r="A32" s="235" t="s">
        <v>188</v>
      </c>
      <c r="B32" s="236"/>
      <c r="C32" s="236"/>
      <c r="D32" s="237"/>
      <c r="E32" s="99">
        <f>SUM(E16:E31)</f>
        <v>224792.65982142856</v>
      </c>
      <c r="F32" s="100">
        <f>SUM(F16:F31)</f>
        <v>918074.28611111117</v>
      </c>
      <c r="G32" s="101">
        <f t="shared" ref="G32" si="0">(F32-E32)/E32</f>
        <v>3.0840937014598859</v>
      </c>
      <c r="H32" s="100">
        <f>SUM(H16:H31)</f>
        <v>919411.98333333351</v>
      </c>
      <c r="I32" s="104">
        <f t="shared" ref="I32" si="1">(F32-H32)/H32</f>
        <v>-1.4549486481267213E-3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27</v>
      </c>
      <c r="C34" s="166" t="s">
        <v>101</v>
      </c>
      <c r="D34" s="168" t="s">
        <v>161</v>
      </c>
      <c r="E34" s="190">
        <v>17190.547619047618</v>
      </c>
      <c r="F34" s="190">
        <v>95999.888888888891</v>
      </c>
      <c r="G34" s="169">
        <f>(F34-E34)/E34</f>
        <v>4.5844578669802392</v>
      </c>
      <c r="H34" s="190">
        <v>95194.3</v>
      </c>
      <c r="I34" s="169">
        <f>(F34-H34)/H34</f>
        <v>8.4625748483773463E-3</v>
      </c>
    </row>
    <row r="35" spans="1:9" ht="16.5">
      <c r="A35" s="37"/>
      <c r="B35" s="177" t="s">
        <v>26</v>
      </c>
      <c r="C35" s="164" t="s">
        <v>100</v>
      </c>
      <c r="D35" s="160" t="s">
        <v>161</v>
      </c>
      <c r="E35" s="184">
        <v>18303.240079365081</v>
      </c>
      <c r="F35" s="184">
        <v>98999.85555555555</v>
      </c>
      <c r="G35" s="169">
        <f>(F35-E35)/E35</f>
        <v>4.4088705128862484</v>
      </c>
      <c r="H35" s="184">
        <v>96916.522222222222</v>
      </c>
      <c r="I35" s="169">
        <f>(F35-H35)/H35</f>
        <v>2.149616273432102E-2</v>
      </c>
    </row>
    <row r="36" spans="1:9" ht="16.5">
      <c r="A36" s="37"/>
      <c r="B36" s="179" t="s">
        <v>28</v>
      </c>
      <c r="C36" s="164" t="s">
        <v>102</v>
      </c>
      <c r="D36" s="160" t="s">
        <v>161</v>
      </c>
      <c r="E36" s="184">
        <v>25081.216666666667</v>
      </c>
      <c r="F36" s="184">
        <v>103291.66666666666</v>
      </c>
      <c r="G36" s="169">
        <f>(F36-E36)/E36</f>
        <v>3.1182877226184527</v>
      </c>
      <c r="H36" s="184">
        <v>100124.96666666667</v>
      </c>
      <c r="I36" s="169">
        <f>(F36-H36)/H36</f>
        <v>3.1627476197245333E-2</v>
      </c>
    </row>
    <row r="37" spans="1:9" ht="16.5">
      <c r="A37" s="37"/>
      <c r="B37" s="177" t="s">
        <v>30</v>
      </c>
      <c r="C37" s="164" t="s">
        <v>104</v>
      </c>
      <c r="D37" s="160" t="s">
        <v>161</v>
      </c>
      <c r="E37" s="184">
        <v>38062.044444444444</v>
      </c>
      <c r="F37" s="184">
        <v>91874.9</v>
      </c>
      <c r="G37" s="169">
        <f>(F37-E37)/E37</f>
        <v>1.4138193662744805</v>
      </c>
      <c r="H37" s="184">
        <v>82974.899999999994</v>
      </c>
      <c r="I37" s="169">
        <f>(F37-H37)/H37</f>
        <v>0.10726135252949989</v>
      </c>
    </row>
    <row r="38" spans="1:9" ht="17.25" thickBot="1">
      <c r="A38" s="38"/>
      <c r="B38" s="179" t="s">
        <v>29</v>
      </c>
      <c r="C38" s="164" t="s">
        <v>103</v>
      </c>
      <c r="D38" s="172" t="s">
        <v>161</v>
      </c>
      <c r="E38" s="187">
        <v>17783.3</v>
      </c>
      <c r="F38" s="187">
        <v>81500</v>
      </c>
      <c r="G38" s="171">
        <f>(F38-E38)/E38</f>
        <v>3.5829514207149402</v>
      </c>
      <c r="H38" s="187">
        <v>71500</v>
      </c>
      <c r="I38" s="171">
        <f>(F38-H38)/H38</f>
        <v>0.13986013986013987</v>
      </c>
    </row>
    <row r="39" spans="1:9" ht="15.75" customHeight="1" thickBot="1">
      <c r="A39" s="235" t="s">
        <v>189</v>
      </c>
      <c r="B39" s="236"/>
      <c r="C39" s="236"/>
      <c r="D39" s="237"/>
      <c r="E39" s="83">
        <f>SUM(E34:E38)</f>
        <v>116420.34880952381</v>
      </c>
      <c r="F39" s="102">
        <f>SUM(F34:F38)</f>
        <v>471666.31111111108</v>
      </c>
      <c r="G39" s="103">
        <f t="shared" ref="G39" si="2">(F39-E39)/E39</f>
        <v>3.0514078160237075</v>
      </c>
      <c r="H39" s="102">
        <f>SUM(H34:H38)</f>
        <v>446710.68888888892</v>
      </c>
      <c r="I39" s="104">
        <f t="shared" ref="I39" si="3">(F39-H39)/H39</f>
        <v>5.5865290092553407E-2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33</v>
      </c>
      <c r="C41" s="164" t="s">
        <v>107</v>
      </c>
      <c r="D41" s="168" t="s">
        <v>161</v>
      </c>
      <c r="E41" s="182">
        <v>201196.58749999999</v>
      </c>
      <c r="F41" s="184">
        <v>554601.66666666663</v>
      </c>
      <c r="G41" s="169">
        <f>(F41-E41)/E41</f>
        <v>1.7565162687794922</v>
      </c>
      <c r="H41" s="184">
        <v>563136</v>
      </c>
      <c r="I41" s="169">
        <f>(F41-H41)/H41</f>
        <v>-1.5155012880251612E-2</v>
      </c>
    </row>
    <row r="42" spans="1:9" ht="16.5">
      <c r="A42" s="37"/>
      <c r="B42" s="177" t="s">
        <v>36</v>
      </c>
      <c r="C42" s="164" t="s">
        <v>153</v>
      </c>
      <c r="D42" s="160" t="s">
        <v>161</v>
      </c>
      <c r="E42" s="185">
        <v>224167.49107142855</v>
      </c>
      <c r="F42" s="184">
        <v>737735.71428571432</v>
      </c>
      <c r="G42" s="169">
        <f>(F42-E42)/E42</f>
        <v>2.2910022356927877</v>
      </c>
      <c r="H42" s="184">
        <v>744831.28491620126</v>
      </c>
      <c r="I42" s="169">
        <f>(F42-H42)/H42</f>
        <v>-9.526413261877472E-3</v>
      </c>
    </row>
    <row r="43" spans="1:9" ht="16.5">
      <c r="A43" s="37"/>
      <c r="B43" s="179" t="s">
        <v>35</v>
      </c>
      <c r="C43" s="164" t="s">
        <v>152</v>
      </c>
      <c r="D43" s="160" t="s">
        <v>161</v>
      </c>
      <c r="E43" s="185">
        <v>97443.333333333328</v>
      </c>
      <c r="F43" s="192">
        <v>205849.99999999997</v>
      </c>
      <c r="G43" s="169">
        <f>(F43-E43)/E43</f>
        <v>1.1125098347757669</v>
      </c>
      <c r="H43" s="192">
        <v>206079.99999999997</v>
      </c>
      <c r="I43" s="169">
        <f>(F43-H43)/H43</f>
        <v>-1.1160714285714287E-3</v>
      </c>
    </row>
    <row r="44" spans="1:9" ht="16.5">
      <c r="A44" s="37"/>
      <c r="B44" s="177" t="s">
        <v>34</v>
      </c>
      <c r="C44" s="164" t="s">
        <v>154</v>
      </c>
      <c r="D44" s="160" t="s">
        <v>161</v>
      </c>
      <c r="E44" s="185">
        <v>103780.10714285713</v>
      </c>
      <c r="F44" s="185">
        <v>339652.5</v>
      </c>
      <c r="G44" s="169">
        <f>(F44-E44)/E44</f>
        <v>2.2728093018101809</v>
      </c>
      <c r="H44" s="185">
        <v>339967.28491620108</v>
      </c>
      <c r="I44" s="169">
        <f>(F44-H44)/H44</f>
        <v>-9.2592708230344639E-4</v>
      </c>
    </row>
    <row r="45" spans="1:9" ht="16.5">
      <c r="A45" s="37"/>
      <c r="B45" s="177" t="s">
        <v>31</v>
      </c>
      <c r="C45" s="164" t="s">
        <v>105</v>
      </c>
      <c r="D45" s="160" t="s">
        <v>161</v>
      </c>
      <c r="E45" s="185">
        <v>437127.51666666666</v>
      </c>
      <c r="F45" s="185">
        <v>1495284.1666666665</v>
      </c>
      <c r="G45" s="169">
        <f>(F45-E45)/E45</f>
        <v>2.4207047363868002</v>
      </c>
      <c r="H45" s="185">
        <v>1487877.3333333335</v>
      </c>
      <c r="I45" s="169">
        <f>(F45-H45)/H45</f>
        <v>4.9781209562076503E-3</v>
      </c>
    </row>
    <row r="46" spans="1:9" ht="16.5" customHeight="1" thickBot="1">
      <c r="A46" s="38"/>
      <c r="B46" s="177" t="s">
        <v>32</v>
      </c>
      <c r="C46" s="164" t="s">
        <v>106</v>
      </c>
      <c r="D46" s="160" t="s">
        <v>161</v>
      </c>
      <c r="E46" s="188">
        <v>300718.32976190478</v>
      </c>
      <c r="F46" s="188">
        <v>956792.5</v>
      </c>
      <c r="G46" s="175">
        <f>(F46-E46)/E46</f>
        <v>2.1816899912870134</v>
      </c>
      <c r="H46" s="188">
        <v>937600</v>
      </c>
      <c r="I46" s="175">
        <f>(F46-H46)/H46</f>
        <v>2.0469816552901025E-2</v>
      </c>
    </row>
    <row r="47" spans="1:9" ht="15.75" customHeight="1" thickBot="1">
      <c r="A47" s="235" t="s">
        <v>190</v>
      </c>
      <c r="B47" s="236"/>
      <c r="C47" s="236"/>
      <c r="D47" s="237"/>
      <c r="E47" s="83">
        <f>SUM(E41:E46)</f>
        <v>1364433.3654761906</v>
      </c>
      <c r="F47" s="83">
        <f>SUM(F41:F46)</f>
        <v>4289916.5476190476</v>
      </c>
      <c r="G47" s="103">
        <f t="shared" ref="G47" si="4">(F47-E47)/E47</f>
        <v>2.1441011750118379</v>
      </c>
      <c r="H47" s="102">
        <f>SUM(H41:H46)</f>
        <v>4279491.9031657353</v>
      </c>
      <c r="I47" s="104">
        <f t="shared" ref="I47" si="5">(F47-H47)/H47</f>
        <v>2.4359537742320967E-3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48</v>
      </c>
      <c r="C49" s="164" t="s">
        <v>157</v>
      </c>
      <c r="D49" s="168" t="s">
        <v>114</v>
      </c>
      <c r="E49" s="182">
        <v>370602.31952380954</v>
      </c>
      <c r="F49" s="182">
        <v>1240256.66625</v>
      </c>
      <c r="G49" s="169">
        <f>(F49-E49)/E49</f>
        <v>2.3465971498603078</v>
      </c>
      <c r="H49" s="182">
        <v>1241642.42875</v>
      </c>
      <c r="I49" s="169">
        <f>(F49-H49)/H49</f>
        <v>-1.1160721218225794E-3</v>
      </c>
    </row>
    <row r="50" spans="1:9" ht="16.5">
      <c r="A50" s="37"/>
      <c r="B50" s="177" t="s">
        <v>47</v>
      </c>
      <c r="C50" s="164" t="s">
        <v>113</v>
      </c>
      <c r="D50" s="162" t="s">
        <v>114</v>
      </c>
      <c r="E50" s="185">
        <v>318965.07142857142</v>
      </c>
      <c r="F50" s="185">
        <v>971328.57142857148</v>
      </c>
      <c r="G50" s="169">
        <f>(F50-E50)/E50</f>
        <v>2.0452505883425212</v>
      </c>
      <c r="H50" s="185">
        <v>972413.85474860331</v>
      </c>
      <c r="I50" s="169">
        <f>(F50-H50)/H50</f>
        <v>-1.1160714285713298E-3</v>
      </c>
    </row>
    <row r="51" spans="1:9" ht="16.5">
      <c r="A51" s="37"/>
      <c r="B51" s="177" t="s">
        <v>46</v>
      </c>
      <c r="C51" s="164" t="s">
        <v>111</v>
      </c>
      <c r="D51" s="160" t="s">
        <v>110</v>
      </c>
      <c r="E51" s="185">
        <v>105643.25</v>
      </c>
      <c r="F51" s="185">
        <v>314837.22222222225</v>
      </c>
      <c r="G51" s="169">
        <f>(F51-E51)/E51</f>
        <v>1.9801925084870282</v>
      </c>
      <c r="H51" s="185">
        <v>315188.99565487274</v>
      </c>
      <c r="I51" s="169">
        <f>(F51-H51)/H51</f>
        <v>-1.1160714285712995E-3</v>
      </c>
    </row>
    <row r="52" spans="1:9" ht="16.5">
      <c r="A52" s="37"/>
      <c r="B52" s="177" t="s">
        <v>50</v>
      </c>
      <c r="C52" s="164" t="s">
        <v>159</v>
      </c>
      <c r="D52" s="160" t="s">
        <v>112</v>
      </c>
      <c r="E52" s="185">
        <v>473962.5</v>
      </c>
      <c r="F52" s="185">
        <v>1784630</v>
      </c>
      <c r="G52" s="169">
        <f>(F52-E52)/E52</f>
        <v>2.7653400849223302</v>
      </c>
      <c r="H52" s="185">
        <v>1776312</v>
      </c>
      <c r="I52" s="169">
        <f>(F52-H52)/H52</f>
        <v>4.682735915762546E-3</v>
      </c>
    </row>
    <row r="53" spans="1:9" ht="16.5">
      <c r="A53" s="37"/>
      <c r="B53" s="177" t="s">
        <v>49</v>
      </c>
      <c r="C53" s="164" t="s">
        <v>158</v>
      </c>
      <c r="D53" s="162" t="s">
        <v>199</v>
      </c>
      <c r="E53" s="185">
        <v>33049.4</v>
      </c>
      <c r="F53" s="185">
        <v>139850</v>
      </c>
      <c r="G53" s="169">
        <f>(F53-E53)/E53</f>
        <v>3.2315442942988377</v>
      </c>
      <c r="H53" s="185">
        <v>138214.25698324022</v>
      </c>
      <c r="I53" s="169">
        <f>(F53-H53)/H53</f>
        <v>1.1834835656339903E-2</v>
      </c>
    </row>
    <row r="54" spans="1:9" ht="16.5" customHeight="1" thickBot="1">
      <c r="A54" s="38"/>
      <c r="B54" s="177" t="s">
        <v>45</v>
      </c>
      <c r="C54" s="164" t="s">
        <v>109</v>
      </c>
      <c r="D54" s="161" t="s">
        <v>108</v>
      </c>
      <c r="E54" s="188">
        <v>126754.36111111112</v>
      </c>
      <c r="F54" s="188">
        <v>378491.11111111112</v>
      </c>
      <c r="G54" s="175">
        <f>(F54-E54)/E54</f>
        <v>1.9860204240178454</v>
      </c>
      <c r="H54" s="188">
        <v>364578.00620732468</v>
      </c>
      <c r="I54" s="175">
        <f>(F54-H54)/H54</f>
        <v>3.8162216773642878E-2</v>
      </c>
    </row>
    <row r="55" spans="1:9" ht="15.75" customHeight="1" thickBot="1">
      <c r="A55" s="235" t="s">
        <v>191</v>
      </c>
      <c r="B55" s="236"/>
      <c r="C55" s="236"/>
      <c r="D55" s="237"/>
      <c r="E55" s="83">
        <f>SUM(E49:E54)</f>
        <v>1428976.9020634918</v>
      </c>
      <c r="F55" s="83">
        <f>SUM(F49:F54)</f>
        <v>4829393.5710119046</v>
      </c>
      <c r="G55" s="103">
        <f t="shared" ref="G55" si="6">(F55-E55)/E55</f>
        <v>2.3796162583440603</v>
      </c>
      <c r="H55" s="83">
        <f>SUM(H49:H54)</f>
        <v>4808349.5423440402</v>
      </c>
      <c r="I55" s="104">
        <f t="shared" ref="I55" si="7">(F55-H55)/H55</f>
        <v>4.3765596661688531E-3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41</v>
      </c>
      <c r="C57" s="167" t="s">
        <v>118</v>
      </c>
      <c r="D57" s="168" t="s">
        <v>114</v>
      </c>
      <c r="E57" s="182">
        <v>65376.25</v>
      </c>
      <c r="F57" s="143">
        <v>185086</v>
      </c>
      <c r="G57" s="170">
        <f>(F57-E57)/E57</f>
        <v>1.8310892717156459</v>
      </c>
      <c r="H57" s="143">
        <v>205185.00111731843</v>
      </c>
      <c r="I57" s="170">
        <f>(F57-H57)/H57</f>
        <v>-9.7955508481959871E-2</v>
      </c>
    </row>
    <row r="58" spans="1:9" ht="16.5">
      <c r="A58" s="109"/>
      <c r="B58" s="199" t="s">
        <v>55</v>
      </c>
      <c r="C58" s="164" t="s">
        <v>122</v>
      </c>
      <c r="D58" s="160" t="s">
        <v>120</v>
      </c>
      <c r="E58" s="185">
        <v>85265.5</v>
      </c>
      <c r="F58" s="196">
        <v>196788.125</v>
      </c>
      <c r="G58" s="169">
        <f>(F58-E58)/E58</f>
        <v>1.3079454761890801</v>
      </c>
      <c r="H58" s="196">
        <v>197008</v>
      </c>
      <c r="I58" s="169">
        <f>(F58-H58)/H58</f>
        <v>-1.1160714285714285E-3</v>
      </c>
    </row>
    <row r="59" spans="1:9" ht="16.5">
      <c r="A59" s="109"/>
      <c r="B59" s="199" t="s">
        <v>54</v>
      </c>
      <c r="C59" s="164" t="s">
        <v>121</v>
      </c>
      <c r="D59" s="160" t="s">
        <v>120</v>
      </c>
      <c r="E59" s="185">
        <v>82074.71428571429</v>
      </c>
      <c r="F59" s="196">
        <v>212626.42857142858</v>
      </c>
      <c r="G59" s="169">
        <f>(F59-E59)/E59</f>
        <v>1.590644760958221</v>
      </c>
      <c r="H59" s="196">
        <v>212864</v>
      </c>
      <c r="I59" s="169">
        <f>(F59-H59)/H59</f>
        <v>-1.1160714285713895E-3</v>
      </c>
    </row>
    <row r="60" spans="1:9" ht="16.5">
      <c r="A60" s="109"/>
      <c r="B60" s="199" t="s">
        <v>56</v>
      </c>
      <c r="C60" s="164" t="s">
        <v>123</v>
      </c>
      <c r="D60" s="160" t="s">
        <v>120</v>
      </c>
      <c r="E60" s="185">
        <v>542700</v>
      </c>
      <c r="F60" s="196">
        <v>1067436.6666666667</v>
      </c>
      <c r="G60" s="169">
        <f>(F60-E60)/E60</f>
        <v>0.96690006756341762</v>
      </c>
      <c r="H60" s="196">
        <v>1068629.3333333333</v>
      </c>
      <c r="I60" s="169">
        <f>(F60-H60)/H60</f>
        <v>-1.1160714285712834E-3</v>
      </c>
    </row>
    <row r="61" spans="1:9" s="126" customFormat="1" ht="16.5">
      <c r="A61" s="148"/>
      <c r="B61" s="199" t="s">
        <v>42</v>
      </c>
      <c r="C61" s="164" t="s">
        <v>198</v>
      </c>
      <c r="D61" s="160" t="s">
        <v>114</v>
      </c>
      <c r="E61" s="185">
        <v>33096.5625</v>
      </c>
      <c r="F61" s="201">
        <v>94870</v>
      </c>
      <c r="G61" s="169">
        <f>(F61-E61)/E61</f>
        <v>1.8664608295801113</v>
      </c>
      <c r="H61" s="201">
        <v>94824.163873370577</v>
      </c>
      <c r="I61" s="169">
        <f>(F61-H61)/H61</f>
        <v>4.8338023513324507E-4</v>
      </c>
    </row>
    <row r="62" spans="1:9" s="126" customFormat="1" ht="17.25" thickBot="1">
      <c r="A62" s="148"/>
      <c r="B62" s="200" t="s">
        <v>40</v>
      </c>
      <c r="C62" s="165" t="s">
        <v>117</v>
      </c>
      <c r="D62" s="161" t="s">
        <v>114</v>
      </c>
      <c r="E62" s="188">
        <v>50188.6</v>
      </c>
      <c r="F62" s="197">
        <v>138725</v>
      </c>
      <c r="G62" s="174">
        <f>(F62-E62)/E62</f>
        <v>1.7640739131994116</v>
      </c>
      <c r="H62" s="197">
        <v>138342.39999999999</v>
      </c>
      <c r="I62" s="174">
        <f>(F62-H62)/H62</f>
        <v>2.7656018689859786E-3</v>
      </c>
    </row>
    <row r="63" spans="1:9" s="126" customFormat="1" ht="16.5">
      <c r="A63" s="148"/>
      <c r="B63" s="94" t="s">
        <v>43</v>
      </c>
      <c r="C63" s="163" t="s">
        <v>119</v>
      </c>
      <c r="D63" s="160" t="s">
        <v>114</v>
      </c>
      <c r="E63" s="185">
        <v>33333.333333333328</v>
      </c>
      <c r="F63" s="192">
        <v>115678.75</v>
      </c>
      <c r="G63" s="169">
        <f>(F63-E63)/E63</f>
        <v>2.4703625000000007</v>
      </c>
      <c r="H63" s="192">
        <v>115235.61117318436</v>
      </c>
      <c r="I63" s="169">
        <f>(F63-H63)/H63</f>
        <v>3.8455024649425725E-3</v>
      </c>
    </row>
    <row r="64" spans="1:9" s="126" customFormat="1" ht="16.5">
      <c r="A64" s="148"/>
      <c r="B64" s="199" t="s">
        <v>38</v>
      </c>
      <c r="C64" s="164" t="s">
        <v>115</v>
      </c>
      <c r="D64" s="162" t="s">
        <v>114</v>
      </c>
      <c r="E64" s="192">
        <v>55887.499999999993</v>
      </c>
      <c r="F64" s="196">
        <v>152597.5</v>
      </c>
      <c r="G64" s="169">
        <f>(F64-E64)/E64</f>
        <v>1.7304406173115636</v>
      </c>
      <c r="H64" s="196">
        <v>148509.49720670391</v>
      </c>
      <c r="I64" s="169">
        <f>(F64-H64)/H64</f>
        <v>2.7526877877757417E-2</v>
      </c>
    </row>
    <row r="65" spans="1:9" ht="16.5" customHeight="1" thickBot="1">
      <c r="A65" s="110"/>
      <c r="B65" s="200" t="s">
        <v>39</v>
      </c>
      <c r="C65" s="165" t="s">
        <v>116</v>
      </c>
      <c r="D65" s="161" t="s">
        <v>114</v>
      </c>
      <c r="E65" s="188">
        <v>57953.333333333336</v>
      </c>
      <c r="F65" s="197">
        <v>170050</v>
      </c>
      <c r="G65" s="174">
        <f>(F65-E65)/E65</f>
        <v>1.9342574485217989</v>
      </c>
      <c r="H65" s="197">
        <v>147840</v>
      </c>
      <c r="I65" s="174">
        <f>(F65-H65)/H65</f>
        <v>0.15022997835497837</v>
      </c>
    </row>
    <row r="66" spans="1:9" ht="15.75" customHeight="1" thickBot="1">
      <c r="A66" s="235" t="s">
        <v>192</v>
      </c>
      <c r="B66" s="246"/>
      <c r="C66" s="246"/>
      <c r="D66" s="247"/>
      <c r="E66" s="99">
        <f>SUM(E57:E65)</f>
        <v>1005875.793452381</v>
      </c>
      <c r="F66" s="99">
        <f>SUM(F57:F65)</f>
        <v>2333858.4702380951</v>
      </c>
      <c r="G66" s="101">
        <f t="shared" ref="G66" si="8">(F66-E66)/E66</f>
        <v>1.3202253055795221</v>
      </c>
      <c r="H66" s="99">
        <f>SUM(H57:H65)</f>
        <v>2328438.0067039104</v>
      </c>
      <c r="I66" s="152">
        <f t="shared" ref="I66" si="9">(F66-H66)/H66</f>
        <v>2.3279398114007897E-3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62</v>
      </c>
      <c r="C68" s="164" t="s">
        <v>131</v>
      </c>
      <c r="D68" s="168" t="s">
        <v>125</v>
      </c>
      <c r="E68" s="182">
        <v>203643.25</v>
      </c>
      <c r="F68" s="190">
        <v>558629.16666666663</v>
      </c>
      <c r="G68" s="169">
        <f>(F68-E68)/E68</f>
        <v>1.7431754632999945</v>
      </c>
      <c r="H68" s="190">
        <v>565241.56424581003</v>
      </c>
      <c r="I68" s="169">
        <f>(F68-H68)/H68</f>
        <v>-1.1698356945788637E-2</v>
      </c>
    </row>
    <row r="69" spans="1:9" ht="16.5">
      <c r="A69" s="37"/>
      <c r="B69" s="177" t="s">
        <v>59</v>
      </c>
      <c r="C69" s="164" t="s">
        <v>128</v>
      </c>
      <c r="D69" s="162" t="s">
        <v>124</v>
      </c>
      <c r="E69" s="185">
        <v>138618.8125</v>
      </c>
      <c r="F69" s="184">
        <v>398384.375</v>
      </c>
      <c r="G69" s="169">
        <f>(F69-E69)/E69</f>
        <v>1.8739560512394378</v>
      </c>
      <c r="H69" s="184">
        <v>400737.33085040352</v>
      </c>
      <c r="I69" s="169">
        <f>(F69-H69)/H69</f>
        <v>-5.8715664083760864E-3</v>
      </c>
    </row>
    <row r="70" spans="1:9" ht="16.5">
      <c r="A70" s="37"/>
      <c r="B70" s="177" t="s">
        <v>64</v>
      </c>
      <c r="C70" s="164" t="s">
        <v>133</v>
      </c>
      <c r="D70" s="162" t="s">
        <v>127</v>
      </c>
      <c r="E70" s="185">
        <v>72634.087499999994</v>
      </c>
      <c r="F70" s="184">
        <v>223973.75</v>
      </c>
      <c r="G70" s="169">
        <f>(F70-E70)/E70</f>
        <v>2.0835900568035637</v>
      </c>
      <c r="H70" s="184">
        <v>224336.62569832403</v>
      </c>
      <c r="I70" s="169">
        <f>(F70-H70)/H70</f>
        <v>-1.61754995286417E-3</v>
      </c>
    </row>
    <row r="71" spans="1:9" ht="16.5">
      <c r="A71" s="37"/>
      <c r="B71" s="177" t="s">
        <v>61</v>
      </c>
      <c r="C71" s="164" t="s">
        <v>130</v>
      </c>
      <c r="D71" s="162" t="s">
        <v>207</v>
      </c>
      <c r="E71" s="185">
        <v>449998.4</v>
      </c>
      <c r="F71" s="184">
        <v>933885.5555555555</v>
      </c>
      <c r="G71" s="169">
        <f>(F71-E71)/E71</f>
        <v>1.075308613442971</v>
      </c>
      <c r="H71" s="184">
        <v>934929.00310366228</v>
      </c>
      <c r="I71" s="169">
        <f>(F71-H71)/H71</f>
        <v>-1.116071428571442E-3</v>
      </c>
    </row>
    <row r="72" spans="1:9" ht="16.5">
      <c r="A72" s="37"/>
      <c r="B72" s="177" t="s">
        <v>60</v>
      </c>
      <c r="C72" s="164" t="s">
        <v>129</v>
      </c>
      <c r="D72" s="162" t="s">
        <v>206</v>
      </c>
      <c r="E72" s="185">
        <v>706183.0625</v>
      </c>
      <c r="F72" s="184">
        <v>2462816.25</v>
      </c>
      <c r="G72" s="169">
        <f>(F72-E72)/E72</f>
        <v>2.487503992635054</v>
      </c>
      <c r="H72" s="184">
        <v>2465568</v>
      </c>
      <c r="I72" s="169">
        <f>(F72-H72)/H72</f>
        <v>-1.1160714285714285E-3</v>
      </c>
    </row>
    <row r="73" spans="1:9" ht="16.5" customHeight="1" thickBot="1">
      <c r="A73" s="37"/>
      <c r="B73" s="177" t="s">
        <v>63</v>
      </c>
      <c r="C73" s="164" t="s">
        <v>132</v>
      </c>
      <c r="D73" s="161" t="s">
        <v>126</v>
      </c>
      <c r="E73" s="188">
        <v>88572.013888888891</v>
      </c>
      <c r="F73" s="193">
        <v>293336.25</v>
      </c>
      <c r="G73" s="175">
        <f>(F73-E73)/E73</f>
        <v>2.3118390010639494</v>
      </c>
      <c r="H73" s="193">
        <v>293664</v>
      </c>
      <c r="I73" s="175">
        <f>(F73-H73)/H73</f>
        <v>-1.1160714285714285E-3</v>
      </c>
    </row>
    <row r="74" spans="1:9" ht="15.75" customHeight="1" thickBot="1">
      <c r="A74" s="235" t="s">
        <v>205</v>
      </c>
      <c r="B74" s="236"/>
      <c r="C74" s="236"/>
      <c r="D74" s="237"/>
      <c r="E74" s="83">
        <f>SUM(E68:E73)</f>
        <v>1659649.626388889</v>
      </c>
      <c r="F74" s="83">
        <f>SUM(F68:F73)</f>
        <v>4871025.347222222</v>
      </c>
      <c r="G74" s="103">
        <f t="shared" ref="G74" si="10">(F74-E74)/E74</f>
        <v>1.9349720987921601</v>
      </c>
      <c r="H74" s="83">
        <f>SUM(H68:H73)</f>
        <v>4884476.5238982001</v>
      </c>
      <c r="I74" s="104">
        <f t="shared" ref="I74" si="11">(F74-H74)/H74</f>
        <v>-2.7538624886752471E-3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69</v>
      </c>
      <c r="C76" s="166" t="s">
        <v>140</v>
      </c>
      <c r="D76" s="168" t="s">
        <v>136</v>
      </c>
      <c r="E76" s="182">
        <v>28052.416666666668</v>
      </c>
      <c r="F76" s="182">
        <v>79993.75</v>
      </c>
      <c r="G76" s="169">
        <f>(F76-E76)/E76</f>
        <v>1.8515814145543015</v>
      </c>
      <c r="H76" s="182">
        <v>84000</v>
      </c>
      <c r="I76" s="169">
        <f>(F76-H76)/H76</f>
        <v>-4.7693452380952378E-2</v>
      </c>
    </row>
    <row r="77" spans="1:9" ht="16.5">
      <c r="A77" s="37"/>
      <c r="B77" s="177" t="s">
        <v>71</v>
      </c>
      <c r="C77" s="164" t="s">
        <v>200</v>
      </c>
      <c r="D77" s="162" t="s">
        <v>134</v>
      </c>
      <c r="E77" s="185">
        <v>31662.658333333333</v>
      </c>
      <c r="F77" s="185">
        <v>105112.77777777778</v>
      </c>
      <c r="G77" s="169">
        <f>(F77-E77)/E77</f>
        <v>2.3197710903230999</v>
      </c>
      <c r="H77" s="185">
        <v>105235.78398510242</v>
      </c>
      <c r="I77" s="169">
        <f>(F77-H77)/H77</f>
        <v>-1.1688629348934241E-3</v>
      </c>
    </row>
    <row r="78" spans="1:9" ht="16.5">
      <c r="A78" s="37"/>
      <c r="B78" s="177" t="s">
        <v>70</v>
      </c>
      <c r="C78" s="164" t="s">
        <v>141</v>
      </c>
      <c r="D78" s="162" t="s">
        <v>137</v>
      </c>
      <c r="E78" s="185">
        <v>40115</v>
      </c>
      <c r="F78" s="185">
        <v>139626.66666666666</v>
      </c>
      <c r="G78" s="169">
        <f>(F78-E78)/E78</f>
        <v>2.4806597698284096</v>
      </c>
      <c r="H78" s="185">
        <v>139782.67411545626</v>
      </c>
      <c r="I78" s="169">
        <f>(F78-H78)/H78</f>
        <v>-1.1160714285716696E-3</v>
      </c>
    </row>
    <row r="79" spans="1:9" ht="16.5">
      <c r="A79" s="37"/>
      <c r="B79" s="177" t="s">
        <v>67</v>
      </c>
      <c r="C79" s="164" t="s">
        <v>139</v>
      </c>
      <c r="D79" s="162" t="s">
        <v>135</v>
      </c>
      <c r="E79" s="185">
        <v>64687.0625</v>
      </c>
      <c r="F79" s="185">
        <v>204060</v>
      </c>
      <c r="G79" s="169">
        <f>(F79-E79)/E79</f>
        <v>2.1545720599076517</v>
      </c>
      <c r="H79" s="185">
        <v>204288</v>
      </c>
      <c r="I79" s="169">
        <f>(F79-H79)/H79</f>
        <v>-1.1160714285714285E-3</v>
      </c>
    </row>
    <row r="80" spans="1:9" ht="16.5" customHeight="1" thickBot="1">
      <c r="A80" s="38"/>
      <c r="B80" s="177" t="s">
        <v>68</v>
      </c>
      <c r="C80" s="164" t="s">
        <v>138</v>
      </c>
      <c r="D80" s="161" t="s">
        <v>134</v>
      </c>
      <c r="E80" s="188">
        <v>78931.428571428565</v>
      </c>
      <c r="F80" s="188">
        <v>294460</v>
      </c>
      <c r="G80" s="169">
        <f>(F80-E80)/E80</f>
        <v>2.7305798885108232</v>
      </c>
      <c r="H80" s="188">
        <v>290607.67225325882</v>
      </c>
      <c r="I80" s="169">
        <f>(F80-H80)/H80</f>
        <v>1.3256111639695305E-2</v>
      </c>
    </row>
    <row r="81" spans="1:11" ht="15.75" customHeight="1" thickBot="1">
      <c r="A81" s="235" t="s">
        <v>193</v>
      </c>
      <c r="B81" s="236"/>
      <c r="C81" s="236"/>
      <c r="D81" s="237"/>
      <c r="E81" s="83">
        <f>SUM(E76:E80)</f>
        <v>243448.56607142859</v>
      </c>
      <c r="F81" s="83">
        <f>SUM(F76:F80)</f>
        <v>823253.1944444445</v>
      </c>
      <c r="G81" s="103">
        <f t="shared" ref="G81" si="12">(F81-E81)/E81</f>
        <v>2.3816309035186487</v>
      </c>
      <c r="H81" s="83">
        <f>SUM(H76:H80)</f>
        <v>823914.13035381748</v>
      </c>
      <c r="I81" s="104">
        <f t="shared" ref="I81" si="13">(F81-H81)/H81</f>
        <v>-8.0219028297179253E-4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77</v>
      </c>
      <c r="C83" s="164" t="s">
        <v>146</v>
      </c>
      <c r="D83" s="168" t="s">
        <v>162</v>
      </c>
      <c r="E83" s="185">
        <v>25078.711805555558</v>
      </c>
      <c r="F83" s="182">
        <v>90842.5</v>
      </c>
      <c r="G83" s="170">
        <f>(F83-E83)/E83</f>
        <v>2.6222953038551258</v>
      </c>
      <c r="H83" s="182">
        <v>92436.75</v>
      </c>
      <c r="I83" s="170">
        <f>(F83-H83)/H83</f>
        <v>-1.7246928305030197E-2</v>
      </c>
    </row>
    <row r="84" spans="1:11" ht="16.5">
      <c r="A84" s="37"/>
      <c r="B84" s="177" t="s">
        <v>79</v>
      </c>
      <c r="C84" s="164" t="s">
        <v>155</v>
      </c>
      <c r="D84" s="160" t="s">
        <v>156</v>
      </c>
      <c r="E84" s="185">
        <v>133666</v>
      </c>
      <c r="F84" s="185">
        <v>700486.66666666663</v>
      </c>
      <c r="G84" s="169">
        <f>(F84-E84)/E84</f>
        <v>4.2405747659589323</v>
      </c>
      <c r="H84" s="185">
        <v>701269.33333333337</v>
      </c>
      <c r="I84" s="169">
        <f>(F84-H84)/H84</f>
        <v>-1.1160714285715391E-3</v>
      </c>
    </row>
    <row r="85" spans="1:11" ht="16.5">
      <c r="A85" s="37"/>
      <c r="B85" s="177" t="s">
        <v>80</v>
      </c>
      <c r="C85" s="164" t="s">
        <v>151</v>
      </c>
      <c r="D85" s="162" t="s">
        <v>150</v>
      </c>
      <c r="E85" s="185">
        <v>49090.425000000003</v>
      </c>
      <c r="F85" s="185">
        <v>165217</v>
      </c>
      <c r="G85" s="169">
        <f>(F85-E85)/E85</f>
        <v>2.3655646696886405</v>
      </c>
      <c r="H85" s="185">
        <v>165401.60000000001</v>
      </c>
      <c r="I85" s="169">
        <f>(F85-H85)/H85</f>
        <v>-1.1160714285714636E-3</v>
      </c>
    </row>
    <row r="86" spans="1:11" ht="16.5">
      <c r="A86" s="37"/>
      <c r="B86" s="177" t="s">
        <v>74</v>
      </c>
      <c r="C86" s="164" t="s">
        <v>144</v>
      </c>
      <c r="D86" s="162" t="s">
        <v>142</v>
      </c>
      <c r="E86" s="185">
        <v>24255.958333333332</v>
      </c>
      <c r="F86" s="185">
        <v>71472.142857142855</v>
      </c>
      <c r="G86" s="169">
        <f>(F86-E86)/E86</f>
        <v>1.9465808720046942</v>
      </c>
      <c r="H86" s="185">
        <v>71552</v>
      </c>
      <c r="I86" s="169">
        <f>(F86-H86)/H86</f>
        <v>-1.1160714285714576E-3</v>
      </c>
    </row>
    <row r="87" spans="1:11" ht="16.5">
      <c r="A87" s="37"/>
      <c r="B87" s="177" t="s">
        <v>75</v>
      </c>
      <c r="C87" s="164" t="s">
        <v>148</v>
      </c>
      <c r="D87" s="173" t="s">
        <v>145</v>
      </c>
      <c r="E87" s="194">
        <v>16300.108333333334</v>
      </c>
      <c r="F87" s="194">
        <v>43855</v>
      </c>
      <c r="G87" s="169">
        <f>(F87-E87)/E87</f>
        <v>1.6904729160798011</v>
      </c>
      <c r="H87" s="194">
        <v>43904</v>
      </c>
      <c r="I87" s="169">
        <f>(F87-H87)/H87</f>
        <v>-1.1160714285714285E-3</v>
      </c>
    </row>
    <row r="88" spans="1:11" ht="16.5">
      <c r="A88" s="37"/>
      <c r="B88" s="177" t="s">
        <v>76</v>
      </c>
      <c r="C88" s="164" t="s">
        <v>143</v>
      </c>
      <c r="D88" s="173" t="s">
        <v>161</v>
      </c>
      <c r="E88" s="194">
        <v>31712.821428571431</v>
      </c>
      <c r="F88" s="249">
        <v>95125.71428571429</v>
      </c>
      <c r="G88" s="169">
        <f>(F88-E88)/E88</f>
        <v>1.9995979544100571</v>
      </c>
      <c r="H88" s="249">
        <v>95232</v>
      </c>
      <c r="I88" s="169">
        <f>(F88-H88)/H88</f>
        <v>-1.1160714285713849E-3</v>
      </c>
    </row>
    <row r="89" spans="1:11" ht="16.5" customHeight="1" thickBot="1">
      <c r="A89" s="35"/>
      <c r="B89" s="178" t="s">
        <v>78</v>
      </c>
      <c r="C89" s="165" t="s">
        <v>149</v>
      </c>
      <c r="D89" s="161" t="s">
        <v>147</v>
      </c>
      <c r="E89" s="188">
        <v>37067.232142857145</v>
      </c>
      <c r="F89" s="188">
        <v>131465.55555555556</v>
      </c>
      <c r="G89" s="171">
        <f>(F89-E89)/E89</f>
        <v>2.5466785070136124</v>
      </c>
      <c r="H89" s="188">
        <v>127681.50167597765</v>
      </c>
      <c r="I89" s="171">
        <f>(F89-H89)/H89</f>
        <v>2.9636664903745068E-2</v>
      </c>
    </row>
    <row r="90" spans="1:11" ht="15.75" customHeight="1" thickBot="1">
      <c r="A90" s="235" t="s">
        <v>194</v>
      </c>
      <c r="B90" s="236"/>
      <c r="C90" s="236"/>
      <c r="D90" s="237"/>
      <c r="E90" s="83">
        <f>SUM(E83:E89)</f>
        <v>317171.25704365084</v>
      </c>
      <c r="F90" s="83">
        <f>SUM(F83:F89)</f>
        <v>1298464.5793650793</v>
      </c>
      <c r="G90" s="111">
        <f t="shared" ref="G90:G91" si="14">(F90-E90)/E90</f>
        <v>3.0938910778613762</v>
      </c>
      <c r="H90" s="83">
        <f>SUM(H83:H89)</f>
        <v>1297477.185009311</v>
      </c>
      <c r="I90" s="104">
        <f t="shared" ref="I90:I91" si="15">(F90-H90)/H90</f>
        <v>7.6101095817053012E-4</v>
      </c>
    </row>
    <row r="91" spans="1:11" ht="15.75" customHeight="1" thickBot="1">
      <c r="A91" s="235" t="s">
        <v>195</v>
      </c>
      <c r="B91" s="236"/>
      <c r="C91" s="236"/>
      <c r="D91" s="237"/>
      <c r="E91" s="99">
        <f>SUM(E90+E81+E74+E66+E55+E47+E39+E32)</f>
        <v>6360768.5191269834</v>
      </c>
      <c r="F91" s="99">
        <f>SUM(F32,F39,F47,F55,F66,F74,F81,F90)</f>
        <v>19835652.307123013</v>
      </c>
      <c r="G91" s="101">
        <f t="shared" si="14"/>
        <v>2.1184364353893295</v>
      </c>
      <c r="H91" s="99">
        <f>SUM(H32,H39,H47,H55,H66,H74,H81,H90)</f>
        <v>19788269.963697236</v>
      </c>
      <c r="I91" s="112">
        <f t="shared" si="15"/>
        <v>2.3944661919764864E-3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1" bestFit="1" customWidth="1"/>
    <col min="12" max="12" width="9.140625" style="221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219</v>
      </c>
      <c r="B9" s="26"/>
      <c r="C9" s="26"/>
      <c r="D9" s="26"/>
      <c r="E9" s="220"/>
      <c r="F9" s="220"/>
    </row>
    <row r="10" spans="1:12" ht="18">
      <c r="A10" s="2" t="s">
        <v>220</v>
      </c>
      <c r="B10" s="2"/>
      <c r="C10" s="2"/>
    </row>
    <row r="11" spans="1:12" ht="18">
      <c r="A11" s="2" t="s">
        <v>221</v>
      </c>
    </row>
    <row r="12" spans="1:12" ht="15.75" thickBot="1"/>
    <row r="13" spans="1:12" ht="24.75" customHeight="1">
      <c r="A13" s="229" t="s">
        <v>3</v>
      </c>
      <c r="B13" s="229"/>
      <c r="C13" s="231" t="s">
        <v>0</v>
      </c>
      <c r="D13" s="225" t="s">
        <v>222</v>
      </c>
      <c r="E13" s="225" t="s">
        <v>223</v>
      </c>
      <c r="F13" s="225" t="s">
        <v>224</v>
      </c>
      <c r="G13" s="225" t="s">
        <v>225</v>
      </c>
      <c r="H13" s="225" t="s">
        <v>226</v>
      </c>
      <c r="I13" s="225" t="s">
        <v>227</v>
      </c>
    </row>
    <row r="14" spans="1:12" ht="24.75" customHeight="1" thickBot="1">
      <c r="A14" s="230"/>
      <c r="B14" s="230"/>
      <c r="C14" s="232"/>
      <c r="D14" s="245"/>
      <c r="E14" s="245"/>
      <c r="F14" s="245"/>
      <c r="G14" s="226"/>
      <c r="H14" s="245"/>
      <c r="I14" s="24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60000</v>
      </c>
      <c r="E16" s="208">
        <v>75000</v>
      </c>
      <c r="F16" s="208">
        <v>37500</v>
      </c>
      <c r="G16" s="155">
        <v>52500</v>
      </c>
      <c r="H16" s="155">
        <v>43333</v>
      </c>
      <c r="I16" s="155">
        <f>AVERAGE(D16:H16)</f>
        <v>53666.6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50000</v>
      </c>
      <c r="E17" s="202">
        <v>40000</v>
      </c>
      <c r="F17" s="202">
        <v>32500</v>
      </c>
      <c r="G17" s="125">
        <v>40000</v>
      </c>
      <c r="H17" s="125">
        <v>46666</v>
      </c>
      <c r="I17" s="155">
        <f t="shared" ref="I17:I40" si="0">AVERAGE(D17:H17)</f>
        <v>41833.199999999997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50000</v>
      </c>
      <c r="E18" s="202">
        <v>50000</v>
      </c>
      <c r="F18" s="202">
        <v>37500</v>
      </c>
      <c r="G18" s="125">
        <v>45000</v>
      </c>
      <c r="H18" s="125">
        <v>40000</v>
      </c>
      <c r="I18" s="155">
        <f t="shared" si="0"/>
        <v>44500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75000</v>
      </c>
      <c r="E19" s="202">
        <v>50000</v>
      </c>
      <c r="F19" s="202">
        <v>17500</v>
      </c>
      <c r="G19" s="125">
        <v>60000</v>
      </c>
      <c r="H19" s="125">
        <v>60000</v>
      </c>
      <c r="I19" s="155">
        <f t="shared" si="0"/>
        <v>52500</v>
      </c>
      <c r="K19" s="206"/>
      <c r="L19" s="209"/>
      <c r="P19" s="221"/>
    </row>
    <row r="20" spans="1:16" ht="18">
      <c r="A20" s="88"/>
      <c r="B20" s="210" t="s">
        <v>8</v>
      </c>
      <c r="C20" s="164" t="s">
        <v>167</v>
      </c>
      <c r="D20" s="202">
        <v>135000</v>
      </c>
      <c r="E20" s="202">
        <v>110000</v>
      </c>
      <c r="F20" s="202">
        <v>105000</v>
      </c>
      <c r="G20" s="125">
        <v>90000</v>
      </c>
      <c r="H20" s="125">
        <v>115000</v>
      </c>
      <c r="I20" s="155">
        <f t="shared" si="0"/>
        <v>111000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100000</v>
      </c>
      <c r="E21" s="202">
        <v>85000</v>
      </c>
      <c r="F21" s="202">
        <v>60000</v>
      </c>
      <c r="G21" s="125">
        <v>55000</v>
      </c>
      <c r="H21" s="125">
        <v>56666</v>
      </c>
      <c r="I21" s="155">
        <f t="shared" si="0"/>
        <v>71333.2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110000</v>
      </c>
      <c r="E22" s="202">
        <v>115000</v>
      </c>
      <c r="F22" s="202">
        <v>65000</v>
      </c>
      <c r="G22" s="125">
        <v>105000</v>
      </c>
      <c r="H22" s="125">
        <v>100000</v>
      </c>
      <c r="I22" s="155">
        <f t="shared" si="0"/>
        <v>99000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20000</v>
      </c>
      <c r="E23" s="202">
        <v>15000</v>
      </c>
      <c r="F23" s="202">
        <v>11250</v>
      </c>
      <c r="G23" s="125">
        <v>20000</v>
      </c>
      <c r="H23" s="125">
        <v>18333</v>
      </c>
      <c r="I23" s="155">
        <f t="shared" si="0"/>
        <v>16916.599999999999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20000</v>
      </c>
      <c r="E24" s="202">
        <v>15000</v>
      </c>
      <c r="F24" s="202">
        <v>17500</v>
      </c>
      <c r="G24" s="125">
        <v>20000</v>
      </c>
      <c r="H24" s="125">
        <v>20000</v>
      </c>
      <c r="I24" s="155">
        <f t="shared" si="0"/>
        <v>18500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20000</v>
      </c>
      <c r="E25" s="202">
        <v>15000</v>
      </c>
      <c r="F25" s="202">
        <v>15000</v>
      </c>
      <c r="G25" s="125">
        <v>20000</v>
      </c>
      <c r="H25" s="125">
        <v>20000</v>
      </c>
      <c r="I25" s="155">
        <f t="shared" si="0"/>
        <v>18000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20000</v>
      </c>
      <c r="E26" s="202">
        <v>15000</v>
      </c>
      <c r="F26" s="202">
        <v>20000</v>
      </c>
      <c r="G26" s="125">
        <v>20000</v>
      </c>
      <c r="H26" s="125">
        <v>23333</v>
      </c>
      <c r="I26" s="155">
        <f t="shared" si="0"/>
        <v>19666.599999999999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40000</v>
      </c>
      <c r="E27" s="202">
        <v>75000</v>
      </c>
      <c r="F27" s="202">
        <v>32500</v>
      </c>
      <c r="G27" s="125">
        <v>45000</v>
      </c>
      <c r="H27" s="125">
        <v>50000</v>
      </c>
      <c r="I27" s="155">
        <f t="shared" si="0"/>
        <v>48500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20000</v>
      </c>
      <c r="E28" s="202">
        <v>15000</v>
      </c>
      <c r="F28" s="202">
        <v>12500</v>
      </c>
      <c r="G28" s="125">
        <v>17500</v>
      </c>
      <c r="H28" s="125">
        <v>23333</v>
      </c>
      <c r="I28" s="155">
        <f t="shared" si="0"/>
        <v>17666.599999999999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35000</v>
      </c>
      <c r="E29" s="202">
        <v>45000</v>
      </c>
      <c r="F29" s="202">
        <v>37500</v>
      </c>
      <c r="G29" s="125">
        <v>47500</v>
      </c>
      <c r="H29" s="125">
        <v>43333</v>
      </c>
      <c r="I29" s="155">
        <f t="shared" si="0"/>
        <v>41666.6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60000</v>
      </c>
      <c r="E30" s="202">
        <v>50000</v>
      </c>
      <c r="F30" s="202">
        <v>75000</v>
      </c>
      <c r="G30" s="125">
        <v>42500</v>
      </c>
      <c r="H30" s="125">
        <v>50000</v>
      </c>
      <c r="I30" s="155">
        <f t="shared" si="0"/>
        <v>55500</v>
      </c>
      <c r="K30" s="206"/>
      <c r="L30" s="209"/>
    </row>
    <row r="31" spans="1:16" ht="16.5" customHeight="1" thickBot="1">
      <c r="A31" s="89"/>
      <c r="B31" s="211" t="s">
        <v>19</v>
      </c>
      <c r="C31" s="165" t="s">
        <v>178</v>
      </c>
      <c r="D31" s="203">
        <v>45000</v>
      </c>
      <c r="E31" s="203">
        <v>45000</v>
      </c>
      <c r="F31" s="203">
        <v>37500</v>
      </c>
      <c r="G31" s="158">
        <v>40000</v>
      </c>
      <c r="H31" s="158">
        <v>43333</v>
      </c>
      <c r="I31" s="155">
        <f t="shared" si="0"/>
        <v>42166.6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2"/>
      <c r="L32" s="213"/>
    </row>
    <row r="33" spans="1:12" ht="18">
      <c r="A33" s="87"/>
      <c r="B33" s="207" t="s">
        <v>26</v>
      </c>
      <c r="C33" s="166" t="s">
        <v>179</v>
      </c>
      <c r="D33" s="208">
        <v>75000</v>
      </c>
      <c r="E33" s="208">
        <v>100000</v>
      </c>
      <c r="F33" s="208">
        <v>100000</v>
      </c>
      <c r="G33" s="155">
        <v>72500</v>
      </c>
      <c r="H33" s="155">
        <v>73333</v>
      </c>
      <c r="I33" s="155">
        <f t="shared" si="0"/>
        <v>84166.6</v>
      </c>
      <c r="K33" s="214"/>
      <c r="L33" s="209"/>
    </row>
    <row r="34" spans="1:12" ht="18">
      <c r="A34" s="88"/>
      <c r="B34" s="210" t="s">
        <v>27</v>
      </c>
      <c r="C34" s="164" t="s">
        <v>180</v>
      </c>
      <c r="D34" s="202">
        <v>75000</v>
      </c>
      <c r="E34" s="202">
        <v>100000</v>
      </c>
      <c r="F34" s="202">
        <v>100000</v>
      </c>
      <c r="G34" s="125">
        <v>72500</v>
      </c>
      <c r="H34" s="125">
        <v>50000</v>
      </c>
      <c r="I34" s="155">
        <f t="shared" si="0"/>
        <v>79500</v>
      </c>
      <c r="K34" s="214"/>
      <c r="L34" s="209"/>
    </row>
    <row r="35" spans="1:12" ht="18">
      <c r="A35" s="88"/>
      <c r="B35" s="207" t="s">
        <v>28</v>
      </c>
      <c r="C35" s="164" t="s">
        <v>181</v>
      </c>
      <c r="D35" s="202">
        <v>85000</v>
      </c>
      <c r="E35" s="202">
        <v>80000</v>
      </c>
      <c r="F35" s="202">
        <v>80000</v>
      </c>
      <c r="G35" s="125">
        <v>77500</v>
      </c>
      <c r="H35" s="125">
        <v>90000</v>
      </c>
      <c r="I35" s="155">
        <f t="shared" si="0"/>
        <v>82500</v>
      </c>
      <c r="K35" s="214"/>
      <c r="L35" s="209"/>
    </row>
    <row r="36" spans="1:12" ht="18">
      <c r="A36" s="88"/>
      <c r="B36" s="210" t="s">
        <v>29</v>
      </c>
      <c r="C36" s="164" t="s">
        <v>182</v>
      </c>
      <c r="D36" s="202">
        <v>60000</v>
      </c>
      <c r="E36" s="202">
        <v>40000</v>
      </c>
      <c r="F36" s="202">
        <v>60000</v>
      </c>
      <c r="G36" s="125">
        <v>85000</v>
      </c>
      <c r="H36" s="125">
        <v>80000</v>
      </c>
      <c r="I36" s="155">
        <f t="shared" si="0"/>
        <v>65000</v>
      </c>
      <c r="K36" s="214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75000</v>
      </c>
      <c r="E37" s="202">
        <v>60000</v>
      </c>
      <c r="F37" s="202">
        <v>75000</v>
      </c>
      <c r="G37" s="125">
        <v>62500</v>
      </c>
      <c r="H37" s="125">
        <v>65000</v>
      </c>
      <c r="I37" s="155">
        <f t="shared" si="0"/>
        <v>67500</v>
      </c>
      <c r="K37" s="214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2"/>
      <c r="L38" s="213"/>
    </row>
    <row r="39" spans="1:12" ht="18">
      <c r="A39" s="87"/>
      <c r="B39" s="215" t="s">
        <v>31</v>
      </c>
      <c r="C39" s="167" t="s">
        <v>228</v>
      </c>
      <c r="D39" s="181">
        <v>1600000</v>
      </c>
      <c r="E39" s="181">
        <v>1600000</v>
      </c>
      <c r="F39" s="181">
        <v>1253000</v>
      </c>
      <c r="G39" s="216">
        <v>1253000</v>
      </c>
      <c r="H39" s="217">
        <v>1253000</v>
      </c>
      <c r="I39" s="155">
        <f t="shared" si="0"/>
        <v>1391800</v>
      </c>
      <c r="K39" s="214"/>
      <c r="L39" s="209"/>
    </row>
    <row r="40" spans="1:12" ht="18.75" thickBot="1">
      <c r="A40" s="89"/>
      <c r="B40" s="211" t="s">
        <v>32</v>
      </c>
      <c r="C40" s="165" t="s">
        <v>185</v>
      </c>
      <c r="D40" s="218">
        <v>1100000</v>
      </c>
      <c r="E40" s="187">
        <v>1100000</v>
      </c>
      <c r="F40" s="187">
        <v>984500</v>
      </c>
      <c r="G40" s="216">
        <v>1029250</v>
      </c>
      <c r="H40" s="216">
        <v>1000000</v>
      </c>
      <c r="I40" s="155">
        <f t="shared" si="0"/>
        <v>1042750</v>
      </c>
      <c r="K40" s="214"/>
      <c r="L40" s="209"/>
    </row>
    <row r="41" spans="1:12">
      <c r="D41" s="90">
        <f>SUM(D16:D40)</f>
        <v>3930000</v>
      </c>
      <c r="E41" s="90">
        <f t="shared" ref="E41:H41" si="1">SUM(E16:E40)</f>
        <v>3895000</v>
      </c>
      <c r="F41" s="90">
        <f t="shared" si="1"/>
        <v>3266250</v>
      </c>
      <c r="G41" s="90">
        <f t="shared" si="1"/>
        <v>3372250</v>
      </c>
      <c r="H41" s="90">
        <f t="shared" si="1"/>
        <v>3364663</v>
      </c>
      <c r="I41" s="90"/>
    </row>
    <row r="44" spans="1:12" ht="14.25" customHeight="1"/>
    <row r="48" spans="1:12" ht="15" customHeight="1"/>
    <row r="49" spans="11:12" s="126" customFormat="1" ht="15" customHeight="1">
      <c r="K49" s="221"/>
      <c r="L49" s="221"/>
    </row>
    <row r="50" spans="11:12" s="126" customFormat="1" ht="15" customHeight="1">
      <c r="K50" s="221"/>
      <c r="L50" s="221"/>
    </row>
    <row r="51" spans="11:12" s="126" customFormat="1" ht="15" customHeight="1">
      <c r="K51" s="221"/>
      <c r="L51" s="221"/>
    </row>
    <row r="52" spans="11:12" s="126" customFormat="1" ht="15" customHeight="1">
      <c r="K52" s="221"/>
      <c r="L52" s="221"/>
    </row>
    <row r="53" spans="11:12" s="126" customFormat="1" ht="15" customHeight="1">
      <c r="K53" s="221"/>
      <c r="L53" s="221"/>
    </row>
    <row r="54" spans="11:12" s="126" customFormat="1" ht="15" customHeight="1">
      <c r="K54" s="221"/>
      <c r="L54" s="221"/>
    </row>
    <row r="55" spans="11:12" s="126" customFormat="1" ht="15" customHeight="1">
      <c r="K55" s="221"/>
      <c r="L55" s="221"/>
    </row>
    <row r="56" spans="11:12" s="126" customFormat="1" ht="15" customHeight="1">
      <c r="K56" s="221"/>
      <c r="L56" s="221"/>
    </row>
    <row r="57" spans="11:12" s="126" customFormat="1" ht="15" customHeight="1">
      <c r="K57" s="221"/>
      <c r="L57" s="221"/>
    </row>
    <row r="58" spans="11:12" s="126" customFormat="1" ht="15" customHeight="1">
      <c r="K58" s="221"/>
      <c r="L58" s="221"/>
    </row>
    <row r="59" spans="11:12" s="126" customFormat="1" ht="15" customHeight="1">
      <c r="K59" s="221"/>
      <c r="L59" s="221"/>
    </row>
    <row r="60" spans="11:12" s="126" customFormat="1" ht="15" customHeight="1">
      <c r="K60" s="221"/>
      <c r="L60" s="221"/>
    </row>
    <row r="61" spans="11:12" s="126" customFormat="1" ht="15" customHeight="1">
      <c r="K61" s="221"/>
      <c r="L61" s="221"/>
    </row>
    <row r="62" spans="11:12" s="126" customFormat="1" ht="15" customHeight="1">
      <c r="K62" s="221"/>
      <c r="L62" s="221"/>
    </row>
    <row r="63" spans="11:12" s="126" customFormat="1" ht="15" customHeight="1">
      <c r="K63" s="221"/>
      <c r="L63" s="221"/>
    </row>
    <row r="64" spans="11:12" s="126" customFormat="1" ht="15" customHeight="1">
      <c r="K64" s="221"/>
      <c r="L64" s="221"/>
    </row>
    <row r="65" spans="11:12" s="126" customFormat="1" ht="15" customHeight="1">
      <c r="K65" s="221"/>
      <c r="L65" s="221"/>
    </row>
    <row r="66" spans="11:12" s="126" customFormat="1" ht="15" customHeight="1">
      <c r="K66" s="221"/>
      <c r="L66" s="221"/>
    </row>
    <row r="67" spans="11:12" s="126" customFormat="1" ht="15" customHeight="1">
      <c r="K67" s="221"/>
      <c r="L67" s="221"/>
    </row>
    <row r="68" spans="11:12" s="126" customFormat="1" ht="15" customHeight="1">
      <c r="K68" s="221"/>
      <c r="L68" s="221"/>
    </row>
    <row r="69" spans="11:12" s="126" customFormat="1" ht="15" customHeight="1">
      <c r="K69" s="221"/>
      <c r="L69" s="221"/>
    </row>
    <row r="70" spans="11:12" s="126" customFormat="1" ht="15" customHeight="1">
      <c r="K70" s="221"/>
      <c r="L70" s="221"/>
    </row>
    <row r="71" spans="11:12" s="126" customFormat="1" ht="15" customHeight="1">
      <c r="K71" s="221"/>
      <c r="L71" s="221"/>
    </row>
    <row r="72" spans="11:12" s="126" customFormat="1" ht="15" customHeight="1">
      <c r="K72" s="221"/>
      <c r="L72" s="221"/>
    </row>
    <row r="73" spans="11:12" s="126" customFormat="1" ht="15" customHeight="1">
      <c r="K73" s="221"/>
      <c r="L73" s="221"/>
    </row>
    <row r="74" spans="11:12" s="126" customFormat="1" ht="15" customHeight="1">
      <c r="K74" s="221"/>
      <c r="L74" s="221"/>
    </row>
    <row r="75" spans="11:12" s="126" customFormat="1" ht="15" customHeight="1">
      <c r="K75" s="221"/>
      <c r="L75" s="221"/>
    </row>
    <row r="76" spans="11:12" s="126" customFormat="1" ht="15" customHeight="1">
      <c r="K76" s="221"/>
      <c r="L76" s="221"/>
    </row>
    <row r="77" spans="11:12" s="126" customFormat="1" ht="15" customHeight="1">
      <c r="K77" s="221"/>
      <c r="L77" s="221"/>
    </row>
    <row r="78" spans="11:12" s="126" customFormat="1" ht="15" customHeight="1">
      <c r="K78" s="221"/>
      <c r="L78" s="221"/>
    </row>
    <row r="79" spans="11:12" s="126" customFormat="1" ht="15" customHeight="1">
      <c r="K79" s="221"/>
      <c r="L79" s="221"/>
    </row>
    <row r="80" spans="11:12" s="126" customFormat="1" ht="15" customHeight="1">
      <c r="K80" s="221"/>
      <c r="L80" s="221"/>
    </row>
    <row r="81" spans="11:12" s="126" customFormat="1" ht="15" customHeight="1">
      <c r="K81" s="221"/>
      <c r="L81" s="221"/>
    </row>
    <row r="82" spans="11:12" s="126" customFormat="1" ht="15" customHeight="1">
      <c r="K82" s="221"/>
      <c r="L82" s="221"/>
    </row>
    <row r="83" spans="11:12" s="126" customFormat="1" ht="15" customHeight="1">
      <c r="K83" s="221"/>
      <c r="L83" s="221"/>
    </row>
    <row r="84" spans="11:12" s="126" customFormat="1" ht="15" customHeight="1">
      <c r="K84" s="221"/>
      <c r="L84" s="221"/>
    </row>
    <row r="85" spans="11:12" s="126" customFormat="1" ht="15" customHeight="1">
      <c r="K85" s="221"/>
      <c r="L85" s="221"/>
    </row>
    <row r="86" spans="11:12" s="126" customFormat="1" ht="15" customHeight="1">
      <c r="K86" s="221"/>
      <c r="L86" s="221"/>
    </row>
    <row r="87" spans="11:12" s="126" customFormat="1" ht="15" customHeight="1">
      <c r="K87" s="221"/>
      <c r="L87" s="221"/>
    </row>
    <row r="88" spans="11:12" s="126" customFormat="1" ht="15" customHeight="1">
      <c r="K88" s="221"/>
      <c r="L88" s="221"/>
    </row>
    <row r="89" spans="11:12" s="126" customFormat="1" ht="15" customHeight="1">
      <c r="K89" s="221"/>
      <c r="L89" s="221"/>
    </row>
    <row r="90" spans="11:12" s="126" customFormat="1" ht="15" customHeight="1">
      <c r="K90" s="221"/>
      <c r="L90" s="221"/>
    </row>
    <row r="91" spans="11:12" s="126" customFormat="1" ht="15" customHeight="1">
      <c r="K91" s="221"/>
      <c r="L91" s="221"/>
    </row>
    <row r="92" spans="11:12" s="126" customFormat="1">
      <c r="K92" s="221"/>
      <c r="L92" s="22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28-08-2023</vt:lpstr>
      <vt:lpstr>By Order</vt:lpstr>
      <vt:lpstr>All Stores</vt:lpstr>
      <vt:lpstr>'28-08-2023'!Print_Titles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2023-08-31T09:08:43Z</cp:lastPrinted>
  <dcterms:created xsi:type="dcterms:W3CDTF">2010-10-20T06:23:14Z</dcterms:created>
  <dcterms:modified xsi:type="dcterms:W3CDTF">2023-08-31T09:09:04Z</dcterms:modified>
</cp:coreProperties>
</file>