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14-08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'14-08-2023'!$12:$14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1" l="1"/>
  <c r="G89" i="11"/>
  <c r="I83" i="11"/>
  <c r="G83" i="11"/>
  <c r="I86" i="11"/>
  <c r="G86" i="11"/>
  <c r="I84" i="11"/>
  <c r="G84" i="11"/>
  <c r="I87" i="11"/>
  <c r="G87" i="11"/>
  <c r="I85" i="11"/>
  <c r="G85" i="11"/>
  <c r="I88" i="11"/>
  <c r="G88" i="11"/>
  <c r="I77" i="11"/>
  <c r="G77" i="11"/>
  <c r="I78" i="11"/>
  <c r="G78" i="11"/>
  <c r="I80" i="11"/>
  <c r="G80" i="11"/>
  <c r="I76" i="11"/>
  <c r="G76" i="11"/>
  <c r="I79" i="11"/>
  <c r="G79" i="11"/>
  <c r="I70" i="11"/>
  <c r="G70" i="11"/>
  <c r="I72" i="11"/>
  <c r="G72" i="11"/>
  <c r="I71" i="11"/>
  <c r="G71" i="11"/>
  <c r="I73" i="11"/>
  <c r="G73" i="11"/>
  <c r="I69" i="11"/>
  <c r="G69" i="11"/>
  <c r="I68" i="11"/>
  <c r="G68" i="11"/>
  <c r="I57" i="11"/>
  <c r="G57" i="11"/>
  <c r="I63" i="11"/>
  <c r="G63" i="11"/>
  <c r="I64" i="11"/>
  <c r="G64" i="11"/>
  <c r="I62" i="11"/>
  <c r="G62" i="11"/>
  <c r="I58" i="11"/>
  <c r="G58" i="11"/>
  <c r="I65" i="11"/>
  <c r="G65" i="11"/>
  <c r="I60" i="11"/>
  <c r="G60" i="11"/>
  <c r="I61" i="11"/>
  <c r="G61" i="11"/>
  <c r="I59" i="11"/>
  <c r="G59" i="11"/>
  <c r="I49" i="11"/>
  <c r="G49" i="11"/>
  <c r="I51" i="11"/>
  <c r="G51" i="11"/>
  <c r="I50" i="11"/>
  <c r="G50" i="11"/>
  <c r="I54" i="11"/>
  <c r="G54" i="11"/>
  <c r="I52" i="11"/>
  <c r="G52" i="11"/>
  <c r="I53" i="11"/>
  <c r="G53" i="11"/>
  <c r="I46" i="11"/>
  <c r="G46" i="11"/>
  <c r="I44" i="11"/>
  <c r="G44" i="11"/>
  <c r="I45" i="11"/>
  <c r="G45" i="11"/>
  <c r="I41" i="11"/>
  <c r="G41" i="11"/>
  <c r="I42" i="11"/>
  <c r="G42" i="11"/>
  <c r="I43" i="11"/>
  <c r="G43" i="11"/>
  <c r="I35" i="11"/>
  <c r="G35" i="11"/>
  <c r="I37" i="11"/>
  <c r="G37" i="11"/>
  <c r="I38" i="11"/>
  <c r="G38" i="11"/>
  <c r="I36" i="11"/>
  <c r="G36" i="11"/>
  <c r="I34" i="11"/>
  <c r="G34" i="11"/>
  <c r="I22" i="11"/>
  <c r="G22" i="11"/>
  <c r="I20" i="11"/>
  <c r="G20" i="11"/>
  <c r="I21" i="11"/>
  <c r="G21" i="11"/>
  <c r="I28" i="11"/>
  <c r="G28" i="11"/>
  <c r="I16" i="11"/>
  <c r="G16" i="11"/>
  <c r="I26" i="11"/>
  <c r="G26" i="11"/>
  <c r="I23" i="11"/>
  <c r="G23" i="11"/>
  <c r="I25" i="11"/>
  <c r="G25" i="11"/>
  <c r="I30" i="11"/>
  <c r="G30" i="11"/>
  <c r="I24" i="11"/>
  <c r="G24" i="11"/>
  <c r="I18" i="11"/>
  <c r="G18" i="11"/>
  <c r="I27" i="11"/>
  <c r="G27" i="11"/>
  <c r="I31" i="11"/>
  <c r="G31" i="11"/>
  <c r="I29" i="11"/>
  <c r="G29" i="11"/>
  <c r="I19" i="11"/>
  <c r="G19" i="11"/>
  <c r="I17" i="11"/>
  <c r="G17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<sst xmlns="http://schemas.openxmlformats.org/spreadsheetml/2006/main" count="851" uniqueCount="228">
  <si>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</si>
  <si>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</si>
  <si>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</si>
  <si>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</si>
  <si>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</si>
  <si>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</si>
  <si>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</si>
  <si>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</si>
  <si>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</si>
  <si>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</si>
  <si>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</si>
  <si>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</si>
  <si>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</si>
  <si>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</si>
  <si>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</si>
  <si>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</si>
  <si>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</si>
  <si>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</si>
  <si>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</si>
  <si>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</si>
  <si>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</si>
  <si>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</si>
  <si>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</si>
  <si>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</si>
  <si>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</si>
  <si>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</si>
  <si>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</si>
  <si>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</si>
  <si>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</si>
  <si>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</si>
  <si>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</si>
  <si>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</si>
  <si>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</si>
  <si>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</si>
  <si>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</si>
  <si>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</si>
  <si>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</si>
  <si>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</si>
  <si>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</si>
  <si>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</si>
  <si>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</si>
  <si>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</si>
  <si>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</si>
  <si>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</si>
  <si>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</si>
  <si>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</si>
  <si>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</si>
  <si>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</si>
  <si>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</si>
  <si>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</si>
  <si>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</si>
  <si>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</si>
  <si>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</si>
  <si>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</si>
  <si>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</si>
  <si>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</si>
  <si>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</si>
  <si>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</si>
  <si>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</si>
  <si>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</si>
  <si>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</si>
  <si>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</si>
  <si>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</si>
  <si>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</si>
  <si>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</si>
  <si>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</si>
  <si>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</si>
  <si>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</si>
  <si>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</si>
  <si>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</si>
  <si>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</si>
  <si>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</si>
  <si>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</si>
  <si>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</si>
  <si>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</si>
  <si>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</si>
  <si>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</si>
  <si>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</si>
  <si>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</si>
  <si>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</si>
  <si>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</si>
  <si>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</si>
  <si>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</si>
  <si>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</si>
  <si>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</si>
  <si>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</si>
  <si>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</si>
  <si>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</si>
  <si>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</si>
  <si>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</si>
  <si>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</si>
  <si>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</si>
  <si>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</si>
  <si>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</si>
  <si>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</si>
  <si>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</si>
  <si>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</si>
  <si>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</si>
  <si>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</si>
  <si>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</si>
  <si>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</si>
  <si>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</si>
  <si>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</si>
  <si>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</si>
  <si>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</si>
  <si>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</si>
  <si>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</si>
  <si>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</si>
  <si>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</si>
  <si>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</si>
  <si>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</si>
  <si>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</si>
  <si>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</si>
  <si>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</si>
  <si>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</si>
  <si>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</si>
  <si>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</si>
  <si>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</si>
  <si>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</si>
  <si>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</si>
  <si>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</si>
  <si>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</si>
  <si>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</si>
  <si>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</si>
  <si>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</si>
  <si>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</si>
  <si>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</si>
  <si>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</si>
  <si>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</si>
  <si>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</si>
  <si>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</si>
  <si>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</si>
  <si>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</si>
  <si>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</si>
  <si>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</si>
  <si>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</si>
  <si>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</si>
  <si>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</si>
  <si>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</si>
  <si>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</si>
  <si>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</si>
  <si>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</si>
  <si>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</si>
  <si>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</si>
  <si>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</si>
  <si>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</si>
  <si>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</si>
  <si>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</si>
  <si>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</si>
  <si>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</si>
  <si>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</si>
  <si>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</si>
  <si>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</si>
  <si>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</si>
  <si>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</si>
  <si>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</si>
  <si>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</si>
  <si>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</si>
  <si>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</si>
  <si>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</si>
  <si>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</si>
  <si>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</si>
  <si>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</si>
  <si>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</si>
  <si>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</si>
  <si>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</si>
  <si>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</si>
  <si>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</si>
  <si>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</si>
  <si>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</si>
  <si>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</si>
  <si>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</si>
  <si>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</si>
  <si>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</si>
  <si>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</si>
  <si>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</si>
  <si>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</si>
  <si>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</si>
  <si>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</si>
  <si>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</si>
  <si>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</si>
  <si>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</si>
  <si>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</si>
  <si>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</si>
  <si>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</si>
  <si>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</si>
  <si>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</si>
  <si>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</si>
  <si>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</si>
  <si>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</si>
  <si>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</si>
  <si>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</si>
  <si>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</si>
  <si>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</si>
  <si>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</si>
  <si>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</si>
  <si>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</si>
  <si>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</si>
  <si>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</si>
  <si>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</si>
  <si>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</si>
  <si>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</si>
  <si>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</si>
  <si>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</si>
  <si>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</si>
  <si>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</si>
  <si>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</si>
  <si>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</si>
  <si>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معدل أسعار المحلات والملاحم في 07-08-2023 (ل.ل.)</t>
  </si>
  <si>
    <t>معدل أسعار  السوبرماركات في 07-08-2023 (ل.ل.)</t>
  </si>
  <si>
    <t>المعدل العام للأسعار في 07-08-2023  (ل.ل.)</t>
  </si>
  <si>
    <t>معدل الأسعار في آب 2022 (ل.ل.)</t>
  </si>
  <si>
    <t xml:space="preserve"> التاريخ 14 آب 2023</t>
  </si>
  <si>
    <t>معدل أسعار  السوبرماركات في 14-08-2023 (ل.ل.)</t>
  </si>
  <si>
    <t>معدل أسعار المحلات والملاحم في 14-08-2023 (ل.ل.)</t>
  </si>
  <si>
    <t>المعدل العام للأسعار في 14-08-2023  (ل.ل.)</t>
  </si>
  <si>
    <t>سعر صرف الدولار الأمريكي</t>
  </si>
  <si>
    <t>1$=89600 LBP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</si>
  <si>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</si>
  <si>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</si>
  <si>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 xml:space="preserve"> التاريخ14آب 2023 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</si>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</sst>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4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2" t="s">
        <v>202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212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6"/>
      <c r="H11" s="126"/>
    </row>
    <row r="12" spans="1:9" ht="24.75" customHeight="1">
      <c r="A12" s="223" t="s">
        <v>3</v>
      </c>
      <c r="B12" s="229"/>
      <c r="C12" s="227" t="s">
        <v>0</v>
      </c>
      <c r="D12" s="225" t="s">
        <v>23</v>
      </c>
      <c r="E12" s="225" t="s">
        <v>211</v>
      </c>
      <c r="F12" s="225" t="s">
        <v>213</v>
      </c>
      <c r="G12" s="225" t="s">
        <v>197</v>
      </c>
      <c r="H12" s="225" t="s">
        <v>209</v>
      </c>
      <c r="I12" s="225" t="s">
        <v>187</v>
      </c>
    </row>
    <row r="13" spans="1:9" ht="38.25" customHeight="1" thickBot="1">
      <c r="A13" s="224"/>
      <c r="B13" s="230"/>
      <c r="C13" s="228"/>
      <c r="D13" s="226"/>
      <c r="E13" s="226"/>
      <c r="F13" s="226"/>
      <c r="G13" s="226"/>
      <c r="H13" s="226"/>
      <c r="I13" s="22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16472.583333333332</v>
      </c>
      <c r="F15" s="190">
        <v>80448.800000000003</v>
      </c>
      <c r="G15" s="45">
        <f t="shared" ref="G15:G30" si="0">(F15-E15)/E15</f>
        <v>3.8837998492444523</v>
      </c>
      <c r="H15" s="190">
        <v>77948.800000000003</v>
      </c>
      <c r="I15" s="45">
        <f t="shared" ref="I15:I30" si="1">(F15-H15)/H15</f>
        <v>3.2072334660700356E-2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18992.55</v>
      </c>
      <c r="F16" s="184">
        <v>67186</v>
      </c>
      <c r="G16" s="48">
        <f>(F16-E16)/E16</f>
        <v>2.5374923325198564</v>
      </c>
      <c r="H16" s="184">
        <v>65387.555555555555</v>
      </c>
      <c r="I16" s="44">
        <f t="shared" si="1"/>
        <v>2.7504384116583527E-2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16732.003472222223</v>
      </c>
      <c r="F17" s="184">
        <v>61348.800000000003</v>
      </c>
      <c r="G17" s="48">
        <f t="shared" si="0"/>
        <v>2.6665543431095227</v>
      </c>
      <c r="H17" s="184">
        <v>49848.800000000003</v>
      </c>
      <c r="I17" s="44">
        <f t="shared" si="1"/>
        <v>0.23069762963200718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11558.916666666668</v>
      </c>
      <c r="F18" s="184">
        <v>47398.8</v>
      </c>
      <c r="G18" s="48">
        <f t="shared" si="0"/>
        <v>3.1006265004650087</v>
      </c>
      <c r="H18" s="184">
        <v>33948.800000000003</v>
      </c>
      <c r="I18" s="44">
        <f t="shared" si="1"/>
        <v>0.39618484305778112</v>
      </c>
    </row>
    <row r="19" spans="1:9" ht="16.5">
      <c r="A19" s="37"/>
      <c r="B19" s="92" t="s">
        <v>8</v>
      </c>
      <c r="C19" s="164" t="s">
        <v>89</v>
      </c>
      <c r="D19" s="160" t="s">
        <v>161</v>
      </c>
      <c r="E19" s="184">
        <v>31142.338095238098</v>
      </c>
      <c r="F19" s="184">
        <v>199061</v>
      </c>
      <c r="G19" s="48">
        <f t="shared" si="0"/>
        <v>5.3919735053688207</v>
      </c>
      <c r="H19" s="184">
        <v>189062.25</v>
      </c>
      <c r="I19" s="44">
        <f t="shared" si="1"/>
        <v>5.2886020345150872E-2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20521.120833333334</v>
      </c>
      <c r="F20" s="184">
        <v>99848.8</v>
      </c>
      <c r="G20" s="48">
        <f t="shared" si="0"/>
        <v>3.8656601562333441</v>
      </c>
      <c r="H20" s="184">
        <v>102849.8</v>
      </c>
      <c r="I20" s="44">
        <f t="shared" si="1"/>
        <v>-2.9178471907577847E-2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13402.388888888889</v>
      </c>
      <c r="F21" s="184">
        <v>124349.8</v>
      </c>
      <c r="G21" s="48">
        <f t="shared" si="0"/>
        <v>8.2781817503513064</v>
      </c>
      <c r="H21" s="184">
        <v>116499.77777777778</v>
      </c>
      <c r="I21" s="44">
        <f t="shared" si="1"/>
        <v>6.7382293528456899E-2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6423.5555555555557</v>
      </c>
      <c r="F22" s="184">
        <v>26549.777777777777</v>
      </c>
      <c r="G22" s="48">
        <f t="shared" si="0"/>
        <v>3.133190341105653</v>
      </c>
      <c r="H22" s="184">
        <v>22416.444444444445</v>
      </c>
      <c r="I22" s="44">
        <f t="shared" si="1"/>
        <v>0.18438844499078053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7351.9562500000002</v>
      </c>
      <c r="F23" s="184">
        <v>29944.222222222223</v>
      </c>
      <c r="G23" s="48">
        <f t="shared" si="0"/>
        <v>3.0729597951867875</v>
      </c>
      <c r="H23" s="184">
        <v>27722</v>
      </c>
      <c r="I23" s="44">
        <f t="shared" si="1"/>
        <v>8.016096321413399E-2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7118.8812500000004</v>
      </c>
      <c r="F24" s="184">
        <v>27944.222222222223</v>
      </c>
      <c r="G24" s="48">
        <f t="shared" si="0"/>
        <v>2.9253670964412026</v>
      </c>
      <c r="H24" s="184">
        <v>25833.111111111109</v>
      </c>
      <c r="I24" s="44">
        <f t="shared" si="1"/>
        <v>8.1721133085015871E-2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7908.2166666666672</v>
      </c>
      <c r="F25" s="184">
        <v>31277.555555555555</v>
      </c>
      <c r="G25" s="48">
        <f>(F25-E25)/E25</f>
        <v>2.9550706403115181</v>
      </c>
      <c r="H25" s="184">
        <v>28499.777777777777</v>
      </c>
      <c r="I25" s="44">
        <f t="shared" si="1"/>
        <v>9.7466646913426214E-2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13472.805555555555</v>
      </c>
      <c r="F26" s="184">
        <v>80722</v>
      </c>
      <c r="G26" s="48">
        <f>(F26-E26)/E26</f>
        <v>4.9914766577117273</v>
      </c>
      <c r="H26" s="184">
        <v>86944.222222222219</v>
      </c>
      <c r="I26" s="44">
        <f t="shared" si="1"/>
        <v>-7.1565678123138937E-2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7276.28125</v>
      </c>
      <c r="F27" s="184">
        <v>27833.111111111109</v>
      </c>
      <c r="G27" s="48">
        <f t="shared" si="0"/>
        <v>2.8251835181757317</v>
      </c>
      <c r="H27" s="184">
        <v>25833.111111111109</v>
      </c>
      <c r="I27" s="44">
        <f t="shared" si="1"/>
        <v>7.7420020817383375E-2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14709.361111111111</v>
      </c>
      <c r="F28" s="184">
        <v>56848.800000000003</v>
      </c>
      <c r="G28" s="48">
        <f t="shared" si="0"/>
        <v>2.8648041591050299</v>
      </c>
      <c r="H28" s="184">
        <v>56497.8</v>
      </c>
      <c r="I28" s="44">
        <f t="shared" si="1"/>
        <v>6.2126312882979512E-3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18890.982142857145</v>
      </c>
      <c r="F29" s="184">
        <v>82835.71428571429</v>
      </c>
      <c r="G29" s="48">
        <f t="shared" si="0"/>
        <v>3.3849342326034244</v>
      </c>
      <c r="H29" s="184">
        <v>81071.428571428565</v>
      </c>
      <c r="I29" s="44">
        <f t="shared" si="1"/>
        <v>2.1762114537445063E-2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12818.71875</v>
      </c>
      <c r="F30" s="187">
        <v>48248.800000000003</v>
      </c>
      <c r="G30" s="51">
        <f t="shared" si="0"/>
        <v>2.7639331153903353</v>
      </c>
      <c r="H30" s="187">
        <v>47849.8</v>
      </c>
      <c r="I30" s="56">
        <f t="shared" si="1"/>
        <v>8.3385928467830574E-3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66" t="s">
        <v>100</v>
      </c>
      <c r="D32" s="20" t="s">
        <v>161</v>
      </c>
      <c r="E32" s="190">
        <v>18303.240079365081</v>
      </c>
      <c r="F32" s="190">
        <v>117165.33333333333</v>
      </c>
      <c r="G32" s="45">
        <f>(F32-E32)/E32</f>
        <v>5.4013438508859721</v>
      </c>
      <c r="H32" s="190">
        <v>139312.25</v>
      </c>
      <c r="I32" s="44">
        <f>(F32-H32)/H32</f>
        <v>-0.1589732178373881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17190.547619047618</v>
      </c>
      <c r="F33" s="184">
        <v>115498.66666666667</v>
      </c>
      <c r="G33" s="48">
        <f>(F33-E33)/E33</f>
        <v>5.7187310856049081</v>
      </c>
      <c r="H33" s="184">
        <v>111062.25</v>
      </c>
      <c r="I33" s="44">
        <f>(F33-H33)/H33</f>
        <v>3.9945315952690241E-2</v>
      </c>
    </row>
    <row r="34" spans="1:9" ht="16.5">
      <c r="A34" s="37"/>
      <c r="B34" s="179" t="s">
        <v>28</v>
      </c>
      <c r="C34" s="164" t="s">
        <v>102</v>
      </c>
      <c r="D34" s="160" t="s">
        <v>161</v>
      </c>
      <c r="E34" s="184">
        <v>25081.216666666667</v>
      </c>
      <c r="F34" s="184">
        <v>114083.33333333333</v>
      </c>
      <c r="G34" s="48">
        <f>(F34-E34)/E34</f>
        <v>3.5485565891606798</v>
      </c>
      <c r="H34" s="184">
        <v>99900</v>
      </c>
      <c r="I34" s="44">
        <f>(F34-H34)/H34</f>
        <v>0.14197530864197527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17783.3</v>
      </c>
      <c r="F35" s="184">
        <v>90000</v>
      </c>
      <c r="G35" s="48">
        <f>(F35-E35)/E35</f>
        <v>4.0609279492557624</v>
      </c>
      <c r="H35" s="184">
        <v>80000</v>
      </c>
      <c r="I35" s="44">
        <f>(F35-H35)/H35</f>
        <v>0.125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38062.044444444444</v>
      </c>
      <c r="F36" s="184">
        <v>106849.8</v>
      </c>
      <c r="G36" s="51">
        <f>(F36-E36)/E36</f>
        <v>1.8072533033783438</v>
      </c>
      <c r="H36" s="184">
        <v>104549.8</v>
      </c>
      <c r="I36" s="56">
        <f>(F36-H36)/H36</f>
        <v>2.1999085603224493E-2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437127.51666666666</v>
      </c>
      <c r="F38" s="184">
        <v>1600554.6666666667</v>
      </c>
      <c r="G38" s="45">
        <f t="shared" ref="G38:G43" si="2">(F38-E38)/E38</f>
        <v>2.6615280567825157</v>
      </c>
      <c r="H38" s="184">
        <v>1596982</v>
      </c>
      <c r="I38" s="44">
        <f t="shared" ref="I38:I43" si="3">(F38-H38)/H38</f>
        <v>2.2371364653244333E-3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300718.32976190478</v>
      </c>
      <c r="F39" s="184">
        <v>845952</v>
      </c>
      <c r="G39" s="48">
        <f t="shared" si="2"/>
        <v>1.8131042117378966</v>
      </c>
      <c r="H39" s="184">
        <v>875448.6240201568</v>
      </c>
      <c r="I39" s="44">
        <f t="shared" si="3"/>
        <v>-3.3693152528705847E-2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201196.58749999999</v>
      </c>
      <c r="F40" s="184">
        <v>564629.33333333337</v>
      </c>
      <c r="G40" s="48">
        <f t="shared" si="2"/>
        <v>1.8063564116530224</v>
      </c>
      <c r="H40" s="184">
        <v>643807.71428571432</v>
      </c>
      <c r="I40" s="44">
        <f t="shared" si="3"/>
        <v>-0.12298451726417572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103780.10714285713</v>
      </c>
      <c r="F41" s="184">
        <v>339968</v>
      </c>
      <c r="G41" s="48">
        <f t="shared" si="2"/>
        <v>2.2758493834663471</v>
      </c>
      <c r="H41" s="184">
        <v>306391.29099344101</v>
      </c>
      <c r="I41" s="44">
        <f t="shared" si="3"/>
        <v>0.10958767430265429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97443.333333333328</v>
      </c>
      <c r="F42" s="184">
        <v>206079.99999999997</v>
      </c>
      <c r="G42" s="48">
        <f t="shared" si="2"/>
        <v>1.114870180959874</v>
      </c>
      <c r="H42" s="184">
        <v>205619.99999999997</v>
      </c>
      <c r="I42" s="44">
        <f t="shared" si="3"/>
        <v>2.2371364653243852E-3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224167.49107142855</v>
      </c>
      <c r="F43" s="184">
        <v>764437.33333333337</v>
      </c>
      <c r="G43" s="51">
        <f t="shared" si="2"/>
        <v>2.4101168268406665</v>
      </c>
      <c r="H43" s="184">
        <v>685994.83202687569</v>
      </c>
      <c r="I43" s="59">
        <f t="shared" si="3"/>
        <v>0.11434853098628661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126754.36111111112</v>
      </c>
      <c r="F45" s="184">
        <v>360586.87769068056</v>
      </c>
      <c r="G45" s="45">
        <f t="shared" ref="G45:G50" si="4">(F45-E45)/E45</f>
        <v>1.8447690046308944</v>
      </c>
      <c r="H45" s="184">
        <v>354119.99626726389</v>
      </c>
      <c r="I45" s="44">
        <f t="shared" ref="I45:I50" si="5">(F45-H45)/H45</f>
        <v>1.8261836359378968E-2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105643.25</v>
      </c>
      <c r="F46" s="184">
        <v>315196.34490481525</v>
      </c>
      <c r="G46" s="48">
        <f t="shared" si="4"/>
        <v>1.983591899196733</v>
      </c>
      <c r="H46" s="184">
        <v>314492.78163493838</v>
      </c>
      <c r="I46" s="84">
        <f t="shared" si="5"/>
        <v>2.2371364653245608E-3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318965.07142857142</v>
      </c>
      <c r="F47" s="184">
        <v>972410.12318029127</v>
      </c>
      <c r="G47" s="48">
        <f t="shared" si="4"/>
        <v>2.0486414039790914</v>
      </c>
      <c r="H47" s="184">
        <v>925667.27915533516</v>
      </c>
      <c r="I47" s="84">
        <f t="shared" si="5"/>
        <v>5.0496377129813454E-2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370602.31952380954</v>
      </c>
      <c r="F48" s="184">
        <v>1241632</v>
      </c>
      <c r="G48" s="48">
        <f t="shared" si="4"/>
        <v>2.3503082268761428</v>
      </c>
      <c r="H48" s="184">
        <v>1248926.33375</v>
      </c>
      <c r="I48" s="84">
        <f t="shared" si="5"/>
        <v>-5.8404835840863223E-3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33049.4</v>
      </c>
      <c r="F49" s="184">
        <v>138201.72900335945</v>
      </c>
      <c r="G49" s="48">
        <f t="shared" si="4"/>
        <v>3.1816713466313895</v>
      </c>
      <c r="H49" s="184">
        <v>137893.24300111982</v>
      </c>
      <c r="I49" s="44">
        <f t="shared" si="5"/>
        <v>2.237136465324311E-3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473962.5</v>
      </c>
      <c r="F50" s="184">
        <v>1776312</v>
      </c>
      <c r="G50" s="56">
        <f t="shared" si="4"/>
        <v>2.7477901732732022</v>
      </c>
      <c r="H50" s="184">
        <v>1836318</v>
      </c>
      <c r="I50" s="59">
        <f t="shared" si="5"/>
        <v>-3.2677346734062404E-2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55887.499999999993</v>
      </c>
      <c r="F52" s="181">
        <v>148513.50503919373</v>
      </c>
      <c r="G52" s="183">
        <f t="shared" ref="G52:G60" si="6">(F52-E52)/E52</f>
        <v>1.6573653328417577</v>
      </c>
      <c r="H52" s="181">
        <v>151986.25699888018</v>
      </c>
      <c r="I52" s="116">
        <f t="shared" ref="I52:I60" si="7">(F52-H52)/H52</f>
        <v>-2.2849118257528018E-2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57953.333333333336</v>
      </c>
      <c r="F53" s="184">
        <v>155306.66666666666</v>
      </c>
      <c r="G53" s="186">
        <f t="shared" si="6"/>
        <v>1.6798573564937302</v>
      </c>
      <c r="H53" s="184">
        <v>154960</v>
      </c>
      <c r="I53" s="84">
        <f t="shared" si="7"/>
        <v>2.2371364653243223E-3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50188.6</v>
      </c>
      <c r="F54" s="184">
        <v>138342.39999999999</v>
      </c>
      <c r="G54" s="186">
        <f t="shared" si="6"/>
        <v>1.7564506680800021</v>
      </c>
      <c r="H54" s="184">
        <v>138033.60000000001</v>
      </c>
      <c r="I54" s="84">
        <f t="shared" si="7"/>
        <v>2.2371364653243002E-3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65376.25</v>
      </c>
      <c r="F55" s="184">
        <v>198016</v>
      </c>
      <c r="G55" s="186">
        <f t="shared" si="6"/>
        <v>2.0288675168734822</v>
      </c>
      <c r="H55" s="184">
        <v>189080.74972004478</v>
      </c>
      <c r="I55" s="84">
        <f t="shared" si="7"/>
        <v>4.7256266400386368E-2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33096.5625</v>
      </c>
      <c r="F56" s="184">
        <v>91690.666666666672</v>
      </c>
      <c r="G56" s="191">
        <f t="shared" si="6"/>
        <v>1.7703984867512048</v>
      </c>
      <c r="H56" s="184">
        <v>96406.170212765966</v>
      </c>
      <c r="I56" s="85">
        <f t="shared" si="7"/>
        <v>-4.8912881153688595E-2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33333.333333333328</v>
      </c>
      <c r="F57" s="187">
        <v>110432</v>
      </c>
      <c r="G57" s="189">
        <f t="shared" si="6"/>
        <v>2.3129600000000003</v>
      </c>
      <c r="H57" s="187">
        <v>110185.5</v>
      </c>
      <c r="I57" s="117">
        <f t="shared" si="7"/>
        <v>2.2371364653243847E-3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82074.71428571429</v>
      </c>
      <c r="F58" s="190">
        <v>212864</v>
      </c>
      <c r="G58" s="44">
        <f t="shared" si="6"/>
        <v>1.5935393361101295</v>
      </c>
      <c r="H58" s="190">
        <v>212388.85714285713</v>
      </c>
      <c r="I58" s="44">
        <f t="shared" si="7"/>
        <v>2.2371364653244437E-3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85265.5</v>
      </c>
      <c r="F59" s="184">
        <v>197008</v>
      </c>
      <c r="G59" s="48">
        <f t="shared" si="6"/>
        <v>1.3105241862183414</v>
      </c>
      <c r="H59" s="184">
        <v>196568.25</v>
      </c>
      <c r="I59" s="44">
        <f t="shared" si="7"/>
        <v>2.2371364653243847E-3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542700</v>
      </c>
      <c r="F60" s="184">
        <v>1068629.3333333333</v>
      </c>
      <c r="G60" s="51">
        <f t="shared" si="6"/>
        <v>0.96909772127019211</v>
      </c>
      <c r="H60" s="184">
        <v>1161306</v>
      </c>
      <c r="I60" s="51">
        <f t="shared" si="7"/>
        <v>-7.9803830055701727E-2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138618.8125</v>
      </c>
      <c r="F62" s="184">
        <v>398833.50503919373</v>
      </c>
      <c r="G62" s="45">
        <f t="shared" ref="G62:G67" si="8">(F62-E62)/E62</f>
        <v>1.8771960879349887</v>
      </c>
      <c r="H62" s="184">
        <v>398949.00167973124</v>
      </c>
      <c r="I62" s="44">
        <f t="shared" ref="I62:I67" si="9">(F62-H62)/H62</f>
        <v>-2.8950226733549957E-4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85">
        <v>706183.0625</v>
      </c>
      <c r="F63" s="184">
        <v>2465568</v>
      </c>
      <c r="G63" s="48">
        <f t="shared" si="8"/>
        <v>2.4914006451407915</v>
      </c>
      <c r="H63" s="184">
        <v>2460064.5</v>
      </c>
      <c r="I63" s="44">
        <f t="shared" si="9"/>
        <v>2.2371364653243847E-3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85">
        <v>449998.4</v>
      </c>
      <c r="F64" s="184">
        <v>934923.43511260429</v>
      </c>
      <c r="G64" s="48">
        <f t="shared" si="8"/>
        <v>1.0776150206591939</v>
      </c>
      <c r="H64" s="184">
        <v>892209.21911160881</v>
      </c>
      <c r="I64" s="84">
        <f t="shared" si="9"/>
        <v>4.7874663348050711E-2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203643.25</v>
      </c>
      <c r="F65" s="184">
        <v>531775.62374020158</v>
      </c>
      <c r="G65" s="48">
        <f t="shared" si="8"/>
        <v>1.6113098457238411</v>
      </c>
      <c r="H65" s="184">
        <v>520691.14285714284</v>
      </c>
      <c r="I65" s="84">
        <f t="shared" si="9"/>
        <v>2.1288015045225935E-2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88572.013888888891</v>
      </c>
      <c r="F66" s="184">
        <v>293664</v>
      </c>
      <c r="G66" s="48">
        <f t="shared" si="8"/>
        <v>2.3155393798360877</v>
      </c>
      <c r="H66" s="184">
        <v>284292</v>
      </c>
      <c r="I66" s="84">
        <f t="shared" si="9"/>
        <v>3.2966105272044237E-2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72634.087499999994</v>
      </c>
      <c r="F67" s="184">
        <v>224339.3863381859</v>
      </c>
      <c r="G67" s="51">
        <f t="shared" si="8"/>
        <v>2.0886240064375547</v>
      </c>
      <c r="H67" s="184">
        <v>223050.24692049273</v>
      </c>
      <c r="I67" s="85">
        <f t="shared" si="9"/>
        <v>5.7795919775542057E-3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78931.428571428565</v>
      </c>
      <c r="F69" s="190">
        <v>271988.7878561652</v>
      </c>
      <c r="G69" s="45">
        <f>(F69-E69)/E69</f>
        <v>2.4458870538499178</v>
      </c>
      <c r="H69" s="190">
        <v>269395.00335946248</v>
      </c>
      <c r="I69" s="44">
        <f>(F69-H69)/H69</f>
        <v>9.6281833900302479E-3</v>
      </c>
    </row>
    <row r="70" spans="1:9" ht="16.5">
      <c r="A70" s="37"/>
      <c r="B70" s="34" t="s">
        <v>67</v>
      </c>
      <c r="C70" s="164" t="s">
        <v>139</v>
      </c>
      <c r="D70" s="13" t="s">
        <v>135</v>
      </c>
      <c r="E70" s="185">
        <v>64687.0625</v>
      </c>
      <c r="F70" s="184">
        <v>204288</v>
      </c>
      <c r="G70" s="48">
        <f>(F70-E70)/E70</f>
        <v>2.1580967214271016</v>
      </c>
      <c r="H70" s="184">
        <v>205769</v>
      </c>
      <c r="I70" s="44">
        <f>(F70-H70)/H70</f>
        <v>-7.1973912494107473E-3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28052.416666666668</v>
      </c>
      <c r="F71" s="184">
        <v>83730.681597611052</v>
      </c>
      <c r="G71" s="48">
        <f>(F71-E71)/E71</f>
        <v>1.9847938804183018</v>
      </c>
      <c r="H71" s="184">
        <v>80062.11048898843</v>
      </c>
      <c r="I71" s="44">
        <f>(F71-H71)/H71</f>
        <v>4.582156386106246E-2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40115</v>
      </c>
      <c r="F72" s="184">
        <v>139792.05375139977</v>
      </c>
      <c r="G72" s="48">
        <f>(F72-E72)/E72</f>
        <v>2.4847825938277395</v>
      </c>
      <c r="H72" s="184">
        <v>139480.01791713326</v>
      </c>
      <c r="I72" s="44">
        <f>(F72-H72)/H72</f>
        <v>2.2371364653243544E-3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31662.658333333333</v>
      </c>
      <c r="F73" s="193">
        <v>105230.22222222222</v>
      </c>
      <c r="G73" s="48">
        <f>(F73-E73)/E73</f>
        <v>2.3234803317648018</v>
      </c>
      <c r="H73" s="193">
        <v>105990.00149309443</v>
      </c>
      <c r="I73" s="59">
        <f>(F73-H73)/H73</f>
        <v>-7.1684051341551654E-3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24255.958333333332</v>
      </c>
      <c r="F75" s="181">
        <v>71552</v>
      </c>
      <c r="G75" s="44">
        <f t="shared" ref="G75:G81" si="10">(F75-E75)/E75</f>
        <v>1.9498731411354258</v>
      </c>
      <c r="H75" s="181">
        <v>71392.28571428571</v>
      </c>
      <c r="I75" s="45">
        <f t="shared" ref="I75:I81" si="11">(F75-H75)/H75</f>
        <v>2.2371364653244433E-3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31712.821428571431</v>
      </c>
      <c r="F76" s="184">
        <v>93968</v>
      </c>
      <c r="G76" s="48">
        <f t="shared" si="10"/>
        <v>1.9630917643720034</v>
      </c>
      <c r="H76" s="184">
        <v>98116.5</v>
      </c>
      <c r="I76" s="44">
        <f t="shared" si="11"/>
        <v>-4.22813695963472E-2</v>
      </c>
    </row>
    <row r="77" spans="1:9" ht="16.5">
      <c r="A77" s="37"/>
      <c r="B77" s="34" t="s">
        <v>75</v>
      </c>
      <c r="C77" s="164" t="s">
        <v>148</v>
      </c>
      <c r="D77" s="13" t="s">
        <v>145</v>
      </c>
      <c r="E77" s="185">
        <v>16300.108333333334</v>
      </c>
      <c r="F77" s="184">
        <v>43904</v>
      </c>
      <c r="G77" s="48">
        <f t="shared" si="10"/>
        <v>1.6934790310698344</v>
      </c>
      <c r="H77" s="184">
        <v>43806</v>
      </c>
      <c r="I77" s="44">
        <f t="shared" si="11"/>
        <v>2.2371364653243847E-3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25078.711805555558</v>
      </c>
      <c r="F78" s="184">
        <v>91392</v>
      </c>
      <c r="G78" s="48">
        <f t="shared" si="10"/>
        <v>2.6442063176368729</v>
      </c>
      <c r="H78" s="184">
        <v>96668.255039193726</v>
      </c>
      <c r="I78" s="44">
        <f t="shared" si="11"/>
        <v>-5.4581051836039562E-2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37067.232142857145</v>
      </c>
      <c r="F79" s="184">
        <v>127682.10705487123</v>
      </c>
      <c r="G79" s="48">
        <f t="shared" si="10"/>
        <v>2.4446086117998851</v>
      </c>
      <c r="H79" s="184">
        <v>133023.39574468083</v>
      </c>
      <c r="I79" s="44">
        <f t="shared" si="11"/>
        <v>-4.0153002108451921E-2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133666</v>
      </c>
      <c r="F80" s="184">
        <v>701269.33333333337</v>
      </c>
      <c r="G80" s="48">
        <f t="shared" si="10"/>
        <v>4.2464301567588869</v>
      </c>
      <c r="H80" s="184">
        <v>760791.99776035838</v>
      </c>
      <c r="I80" s="44">
        <f t="shared" si="11"/>
        <v>-7.8237763544108718E-2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49090.425000000003</v>
      </c>
      <c r="F81" s="187">
        <v>166456.88888888888</v>
      </c>
      <c r="G81" s="51">
        <f t="shared" si="10"/>
        <v>2.3908219146379128</v>
      </c>
      <c r="H81" s="187">
        <v>165568.79999999999</v>
      </c>
      <c r="I81" s="56">
        <f t="shared" si="11"/>
        <v>5.3638661927179979E-3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2" t="s">
        <v>203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212</v>
      </c>
      <c r="B10" s="2"/>
      <c r="C10" s="2"/>
      <c r="D10" s="2"/>
    </row>
    <row r="11" spans="1:9" ht="18.75" thickBot="1">
      <c r="A11" s="2"/>
      <c r="B11" s="2"/>
      <c r="C11" s="2"/>
      <c r="D11" s="2"/>
      <c r="F11" s="126"/>
      <c r="H11" s="126"/>
    </row>
    <row r="12" spans="1:9" ht="30.75" customHeight="1">
      <c r="A12" s="223" t="s">
        <v>3</v>
      </c>
      <c r="B12" s="229"/>
      <c r="C12" s="231" t="s">
        <v>0</v>
      </c>
      <c r="D12" s="225" t="s">
        <v>23</v>
      </c>
      <c r="E12" s="225" t="s">
        <v>211</v>
      </c>
      <c r="F12" s="233" t="s">
        <v>214</v>
      </c>
      <c r="G12" s="225" t="s">
        <v>197</v>
      </c>
      <c r="H12" s="233" t="s">
        <v>208</v>
      </c>
      <c r="I12" s="225" t="s">
        <v>187</v>
      </c>
    </row>
    <row r="13" spans="1:9" ht="30.75" customHeight="1" thickBot="1">
      <c r="A13" s="224"/>
      <c r="B13" s="230"/>
      <c r="C13" s="232"/>
      <c r="D13" s="226"/>
      <c r="E13" s="226"/>
      <c r="F13" s="234"/>
      <c r="G13" s="226"/>
      <c r="H13" s="234"/>
      <c r="I13" s="22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55">
        <v>16472.583333333332</v>
      </c>
      <c r="F15" s="155">
        <v>48333.2</v>
      </c>
      <c r="G15" s="44">
        <f>(F15-E15)/E15</f>
        <v>1.9341602966545421</v>
      </c>
      <c r="H15" s="155">
        <v>57666.6</v>
      </c>
      <c r="I15" s="118">
        <f>(F15-H15)/H15</f>
        <v>-0.16185105416306841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18992.55</v>
      </c>
      <c r="F16" s="155">
        <v>46000</v>
      </c>
      <c r="G16" s="48">
        <f t="shared" ref="G16:G39" si="0">(F16-E16)/E16</f>
        <v>1.4220023114326408</v>
      </c>
      <c r="H16" s="155">
        <v>50000</v>
      </c>
      <c r="I16" s="48">
        <f>(F16-H16)/H16</f>
        <v>-0.08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16732.003472222223</v>
      </c>
      <c r="F17" s="155">
        <v>40500</v>
      </c>
      <c r="G17" s="48">
        <f t="shared" si="0"/>
        <v>1.4205110922452544</v>
      </c>
      <c r="H17" s="155">
        <v>39500</v>
      </c>
      <c r="I17" s="48">
        <f t="shared" ref="I17:I29" si="1">(F17-H17)/H17</f>
        <v>2.5316455696202531E-2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11558.916666666668</v>
      </c>
      <c r="F18" s="155">
        <v>38833.199999999997</v>
      </c>
      <c r="G18" s="48">
        <f t="shared" si="0"/>
        <v>2.3595881967024011</v>
      </c>
      <c r="H18" s="155">
        <v>31966.6</v>
      </c>
      <c r="I18" s="48">
        <f t="shared" si="1"/>
        <v>0.21480545319176889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31142.338095238098</v>
      </c>
      <c r="F19" s="155">
        <v>163166.6</v>
      </c>
      <c r="G19" s="48">
        <f t="shared" si="0"/>
        <v>4.2393818184431504</v>
      </c>
      <c r="H19" s="155">
        <v>144833.20000000001</v>
      </c>
      <c r="I19" s="48">
        <f t="shared" si="1"/>
        <v>0.12658285531217975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20521.120833333334</v>
      </c>
      <c r="F20" s="155">
        <v>62126.6</v>
      </c>
      <c r="G20" s="48">
        <f t="shared" si="0"/>
        <v>2.0274467220662289</v>
      </c>
      <c r="H20" s="155">
        <v>65166.6</v>
      </c>
      <c r="I20" s="48">
        <f t="shared" si="1"/>
        <v>-4.6649664091727973E-2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13402.388888888889</v>
      </c>
      <c r="F21" s="155">
        <v>79666.600000000006</v>
      </c>
      <c r="G21" s="48">
        <f t="shared" si="0"/>
        <v>4.9442089511405518</v>
      </c>
      <c r="H21" s="155">
        <v>77000</v>
      </c>
      <c r="I21" s="48">
        <f t="shared" si="1"/>
        <v>3.4631168831168908E-2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6423.5555555555557</v>
      </c>
      <c r="F22" s="155">
        <v>14500</v>
      </c>
      <c r="G22" s="48">
        <f t="shared" si="0"/>
        <v>1.2573168200373626</v>
      </c>
      <c r="H22" s="155">
        <v>13500</v>
      </c>
      <c r="I22" s="48">
        <f t="shared" si="1"/>
        <v>7.407407407407407E-2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7351.9562500000002</v>
      </c>
      <c r="F23" s="155">
        <v>14500</v>
      </c>
      <c r="G23" s="48">
        <f t="shared" si="0"/>
        <v>0.97226418478755228</v>
      </c>
      <c r="H23" s="155">
        <v>14166.6</v>
      </c>
      <c r="I23" s="48">
        <f t="shared" si="1"/>
        <v>2.3534228396368897E-2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7118.8812500000004</v>
      </c>
      <c r="F24" s="155">
        <v>14500</v>
      </c>
      <c r="G24" s="48">
        <f t="shared" si="0"/>
        <v>1.0368368976515796</v>
      </c>
      <c r="H24" s="155">
        <v>14500</v>
      </c>
      <c r="I24" s="48">
        <f t="shared" si="1"/>
        <v>0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7908.2166666666672</v>
      </c>
      <c r="F25" s="155">
        <v>14700</v>
      </c>
      <c r="G25" s="48">
        <f t="shared" si="0"/>
        <v>0.85882615760401093</v>
      </c>
      <c r="H25" s="155">
        <v>14500</v>
      </c>
      <c r="I25" s="48">
        <f t="shared" si="1"/>
        <v>1.3793103448275862E-2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13472.805555555555</v>
      </c>
      <c r="F26" s="155">
        <v>53500</v>
      </c>
      <c r="G26" s="48">
        <f t="shared" si="0"/>
        <v>2.9709620820541796</v>
      </c>
      <c r="H26" s="155">
        <v>60333.2</v>
      </c>
      <c r="I26" s="48">
        <f t="shared" si="1"/>
        <v>-0.1132577088568151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7276.28125</v>
      </c>
      <c r="F27" s="155">
        <v>15500</v>
      </c>
      <c r="G27" s="48">
        <f t="shared" si="0"/>
        <v>1.130209026760751</v>
      </c>
      <c r="H27" s="155">
        <v>13800</v>
      </c>
      <c r="I27" s="48">
        <f t="shared" si="1"/>
        <v>0.12318840579710146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14709.361111111111</v>
      </c>
      <c r="F28" s="155">
        <v>42833.2</v>
      </c>
      <c r="G28" s="48">
        <f t="shared" si="0"/>
        <v>1.9119687576127824</v>
      </c>
      <c r="H28" s="155">
        <v>42333.2</v>
      </c>
      <c r="I28" s="48">
        <f t="shared" si="1"/>
        <v>1.1811060822238812E-2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18890.982142857145</v>
      </c>
      <c r="F29" s="155">
        <v>58666.6</v>
      </c>
      <c r="G29" s="48">
        <f t="shared" si="0"/>
        <v>2.1055346702650071</v>
      </c>
      <c r="H29" s="155">
        <v>62733.2</v>
      </c>
      <c r="I29" s="48">
        <f t="shared" si="1"/>
        <v>-6.4823729699744287E-2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12818.71875</v>
      </c>
      <c r="F30" s="158">
        <v>45700</v>
      </c>
      <c r="G30" s="51">
        <f t="shared" si="0"/>
        <v>2.565098891026063</v>
      </c>
      <c r="H30" s="158">
        <v>43700</v>
      </c>
      <c r="I30" s="51">
        <f>(F30-H30)/H30</f>
        <v>4.5766590389016017E-2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18303.240079365081</v>
      </c>
      <c r="F32" s="155">
        <v>83333.2</v>
      </c>
      <c r="G32" s="44">
        <f t="shared" si="0"/>
        <v>3.5529206653388732</v>
      </c>
      <c r="H32" s="155">
        <v>80066.600000000006</v>
      </c>
      <c r="I32" s="45">
        <f>(F32-H32)/H32</f>
        <v>4.0798535219429714E-2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17190.547619047618</v>
      </c>
      <c r="F33" s="155">
        <v>78333.2</v>
      </c>
      <c r="G33" s="48">
        <f t="shared" si="0"/>
        <v>3.5567600134625481</v>
      </c>
      <c r="H33" s="155">
        <v>78066.600000000006</v>
      </c>
      <c r="I33" s="48">
        <f>(F33-H33)/H33</f>
        <v>3.4150328053225228E-3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25081.216666666667</v>
      </c>
      <c r="F34" s="155">
        <v>80166.600000000006</v>
      </c>
      <c r="G34" s="48">
        <f>(F34-E34)/E34</f>
        <v>2.1962803505677888</v>
      </c>
      <c r="H34" s="155">
        <v>75333.2</v>
      </c>
      <c r="I34" s="48">
        <f>(F34-H34)/H34</f>
        <v>6.4160290549186927E-2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17783.3</v>
      </c>
      <c r="F35" s="155">
        <v>53500</v>
      </c>
      <c r="G35" s="48">
        <f t="shared" si="0"/>
        <v>2.0084405031687029</v>
      </c>
      <c r="H35" s="155">
        <v>56200</v>
      </c>
      <c r="I35" s="48">
        <f>(F35-H35)/H35</f>
        <v>-4.8042704626334518E-2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38062.044444444444</v>
      </c>
      <c r="F36" s="155">
        <v>67166.600000000006</v>
      </c>
      <c r="G36" s="55">
        <f t="shared" si="0"/>
        <v>0.76466085782745385</v>
      </c>
      <c r="H36" s="155">
        <v>67166.600000000006</v>
      </c>
      <c r="I36" s="48">
        <f>(F36-H36)/H36</f>
        <v>0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437127.51666666666</v>
      </c>
      <c r="F38" s="156">
        <v>1421760</v>
      </c>
      <c r="G38" s="45">
        <f t="shared" si="0"/>
        <v>2.2525062957410866</v>
      </c>
      <c r="H38" s="156">
        <v>1419925.6</v>
      </c>
      <c r="I38" s="45">
        <f>(F38-H38)/H38</f>
        <v>1.2918986741276492E-3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300718.32976190478</v>
      </c>
      <c r="F39" s="157">
        <v>1041120</v>
      </c>
      <c r="G39" s="51">
        <f t="shared" si="0"/>
        <v>2.4621102106556387</v>
      </c>
      <c r="H39" s="157">
        <v>1045800</v>
      </c>
      <c r="I39" s="51">
        <f>(F39-H39)/H39</f>
        <v>-4.4750430292598963E-3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2" t="s">
        <v>204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212</v>
      </c>
      <c r="B10" s="2"/>
      <c r="C10" s="2"/>
      <c r="D10" s="2"/>
    </row>
    <row r="11" spans="1:9" ht="18.75" thickBot="1">
      <c r="A11" s="2"/>
      <c r="B11" s="2"/>
      <c r="C11" s="2"/>
      <c r="D11" s="126"/>
      <c r="E11" s="126"/>
      <c r="H11" s="126"/>
    </row>
    <row r="12" spans="1:9" ht="24.75" customHeight="1">
      <c r="A12" s="223" t="s">
        <v>3</v>
      </c>
      <c r="B12" s="229"/>
      <c r="C12" s="231" t="s">
        <v>0</v>
      </c>
      <c r="D12" s="225" t="s">
        <v>213</v>
      </c>
      <c r="E12" s="233" t="s">
        <v>214</v>
      </c>
      <c r="F12" s="240" t="s">
        <v>186</v>
      </c>
      <c r="G12" s="225" t="s">
        <v>211</v>
      </c>
      <c r="H12" s="242" t="s">
        <v>215</v>
      </c>
      <c r="I12" s="238" t="s">
        <v>196</v>
      </c>
    </row>
    <row r="13" spans="1:9" ht="39.75" customHeight="1" thickBot="1">
      <c r="A13" s="224"/>
      <c r="B13" s="230"/>
      <c r="C13" s="232"/>
      <c r="D13" s="226"/>
      <c r="E13" s="234"/>
      <c r="F13" s="241"/>
      <c r="G13" s="226"/>
      <c r="H13" s="243"/>
      <c r="I13" s="239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80448.800000000003</v>
      </c>
      <c r="E15" s="144">
        <v>48333.2</v>
      </c>
      <c r="F15" s="67">
        <f t="shared" ref="F15:F30" si="0">D15-E15</f>
        <v>32115.600000000006</v>
      </c>
      <c r="G15" s="42">
        <v>16472.583333333332</v>
      </c>
      <c r="H15" s="66">
        <f>AVERAGE(D15:E15)</f>
        <v>64391</v>
      </c>
      <c r="I15" s="69">
        <f>(H15-G15)/G15</f>
        <v>2.9089800729494972</v>
      </c>
    </row>
    <row r="16" spans="1:9" ht="16.5" customHeight="1">
      <c r="A16" s="37"/>
      <c r="B16" s="34" t="s">
        <v>5</v>
      </c>
      <c r="C16" s="15" t="s">
        <v>164</v>
      </c>
      <c r="D16" s="144">
        <v>67186</v>
      </c>
      <c r="E16" s="144">
        <v>46000</v>
      </c>
      <c r="F16" s="71">
        <f t="shared" si="0"/>
        <v>21186</v>
      </c>
      <c r="G16" s="46">
        <v>18992.55</v>
      </c>
      <c r="H16" s="68">
        <f t="shared" ref="H16:H30" si="1">AVERAGE(D16:E16)</f>
        <v>56593</v>
      </c>
      <c r="I16" s="72">
        <f t="shared" ref="I16:I39" si="2">(H16-G16)/G16</f>
        <v>1.9797473219762485</v>
      </c>
    </row>
    <row r="17" spans="1:9" ht="16.5">
      <c r="A17" s="37"/>
      <c r="B17" s="34" t="s">
        <v>6</v>
      </c>
      <c r="C17" s="15" t="s">
        <v>165</v>
      </c>
      <c r="D17" s="144">
        <v>61348.800000000003</v>
      </c>
      <c r="E17" s="144">
        <v>40500</v>
      </c>
      <c r="F17" s="71">
        <f t="shared" si="0"/>
        <v>20848.800000000003</v>
      </c>
      <c r="G17" s="46">
        <v>16732.003472222223</v>
      </c>
      <c r="H17" s="68">
        <f t="shared" si="1"/>
        <v>50924.4</v>
      </c>
      <c r="I17" s="72">
        <f t="shared" si="2"/>
        <v>2.0435327176773881</v>
      </c>
    </row>
    <row r="18" spans="1:9" ht="16.5">
      <c r="A18" s="37"/>
      <c r="B18" s="34" t="s">
        <v>7</v>
      </c>
      <c r="C18" s="164" t="s">
        <v>166</v>
      </c>
      <c r="D18" s="144">
        <v>47398.8</v>
      </c>
      <c r="E18" s="144">
        <v>38833.199999999997</v>
      </c>
      <c r="F18" s="71">
        <f t="shared" si="0"/>
        <v>8565.6000000000058</v>
      </c>
      <c r="G18" s="46">
        <v>11558.916666666668</v>
      </c>
      <c r="H18" s="68">
        <f t="shared" si="1"/>
        <v>43116</v>
      </c>
      <c r="I18" s="72">
        <f t="shared" si="2"/>
        <v>2.7301073485837049</v>
      </c>
    </row>
    <row r="19" spans="1:9" ht="16.5">
      <c r="A19" s="37"/>
      <c r="B19" s="34" t="s">
        <v>8</v>
      </c>
      <c r="C19" s="15" t="s">
        <v>167</v>
      </c>
      <c r="D19" s="144">
        <v>199061</v>
      </c>
      <c r="E19" s="144">
        <v>163166.6</v>
      </c>
      <c r="F19" s="71">
        <f>D19-E19</f>
        <v>35894.399999999994</v>
      </c>
      <c r="G19" s="46">
        <v>31142.338095238098</v>
      </c>
      <c r="H19" s="68">
        <f t="shared" si="1"/>
        <v>181113.8</v>
      </c>
      <c r="I19" s="72">
        <f t="shared" si="2"/>
        <v>4.8156776619059851</v>
      </c>
    </row>
    <row r="20" spans="1:9" ht="16.5">
      <c r="A20" s="37"/>
      <c r="B20" s="34" t="s">
        <v>9</v>
      </c>
      <c r="C20" s="164" t="s">
        <v>168</v>
      </c>
      <c r="D20" s="144">
        <v>99848.8</v>
      </c>
      <c r="E20" s="144">
        <v>62126.6</v>
      </c>
      <c r="F20" s="71">
        <f t="shared" si="0"/>
        <v>37722.200000000004</v>
      </c>
      <c r="G20" s="46">
        <v>20521.120833333334</v>
      </c>
      <c r="H20" s="68">
        <f t="shared" si="1"/>
        <v>80987.7</v>
      </c>
      <c r="I20" s="72">
        <f t="shared" si="2"/>
        <v>2.9465534391497861</v>
      </c>
    </row>
    <row r="21" spans="1:9" ht="16.5">
      <c r="A21" s="37"/>
      <c r="B21" s="34" t="s">
        <v>10</v>
      </c>
      <c r="C21" s="15" t="s">
        <v>169</v>
      </c>
      <c r="D21" s="144">
        <v>124349.8</v>
      </c>
      <c r="E21" s="144">
        <v>79666.600000000006</v>
      </c>
      <c r="F21" s="71">
        <f t="shared" si="0"/>
        <v>44683.199999999997</v>
      </c>
      <c r="G21" s="46">
        <v>13402.388888888889</v>
      </c>
      <c r="H21" s="68">
        <f t="shared" si="1"/>
        <v>102008.20000000001</v>
      </c>
      <c r="I21" s="72">
        <f t="shared" si="2"/>
        <v>6.6111953507459296</v>
      </c>
    </row>
    <row r="22" spans="1:9" ht="16.5">
      <c r="A22" s="37"/>
      <c r="B22" s="34" t="s">
        <v>11</v>
      </c>
      <c r="C22" s="15" t="s">
        <v>170</v>
      </c>
      <c r="D22" s="144">
        <v>26549.777777777777</v>
      </c>
      <c r="E22" s="144">
        <v>14500</v>
      </c>
      <c r="F22" s="71">
        <f t="shared" si="0"/>
        <v>12049.777777777777</v>
      </c>
      <c r="G22" s="46">
        <v>6423.5555555555557</v>
      </c>
      <c r="H22" s="68">
        <f t="shared" si="1"/>
        <v>20524.888888888891</v>
      </c>
      <c r="I22" s="72">
        <f t="shared" si="2"/>
        <v>2.1952535805715079</v>
      </c>
    </row>
    <row r="23" spans="1:9" ht="16.5">
      <c r="A23" s="37"/>
      <c r="B23" s="34" t="s">
        <v>12</v>
      </c>
      <c r="C23" s="15" t="s">
        <v>171</v>
      </c>
      <c r="D23" s="144">
        <v>29944.222222222223</v>
      </c>
      <c r="E23" s="144">
        <v>14500</v>
      </c>
      <c r="F23" s="71">
        <f t="shared" si="0"/>
        <v>15444.222222222223</v>
      </c>
      <c r="G23" s="46">
        <v>7351.9562500000002</v>
      </c>
      <c r="H23" s="68">
        <f t="shared" si="1"/>
        <v>22222.111111111109</v>
      </c>
      <c r="I23" s="72">
        <f t="shared" si="2"/>
        <v>2.0226119899871695</v>
      </c>
    </row>
    <row r="24" spans="1:9" ht="16.5">
      <c r="A24" s="37"/>
      <c r="B24" s="34" t="s">
        <v>13</v>
      </c>
      <c r="C24" s="15" t="s">
        <v>172</v>
      </c>
      <c r="D24" s="144">
        <v>27944.222222222223</v>
      </c>
      <c r="E24" s="144">
        <v>14500</v>
      </c>
      <c r="F24" s="71">
        <f t="shared" si="0"/>
        <v>13444.222222222223</v>
      </c>
      <c r="G24" s="46">
        <v>7118.8812500000004</v>
      </c>
      <c r="H24" s="68">
        <f t="shared" si="1"/>
        <v>21222.111111111109</v>
      </c>
      <c r="I24" s="72">
        <f t="shared" si="2"/>
        <v>1.981101997046391</v>
      </c>
    </row>
    <row r="25" spans="1:9" ht="16.5">
      <c r="A25" s="37"/>
      <c r="B25" s="34" t="s">
        <v>14</v>
      </c>
      <c r="C25" s="164" t="s">
        <v>173</v>
      </c>
      <c r="D25" s="144">
        <v>31277.555555555555</v>
      </c>
      <c r="E25" s="144">
        <v>14700</v>
      </c>
      <c r="F25" s="71">
        <f t="shared" si="0"/>
        <v>16577.555555555555</v>
      </c>
      <c r="G25" s="46">
        <v>7908.2166666666672</v>
      </c>
      <c r="H25" s="68">
        <f t="shared" si="1"/>
        <v>22988.777777777777</v>
      </c>
      <c r="I25" s="72">
        <f t="shared" si="2"/>
        <v>1.9069483989577645</v>
      </c>
    </row>
    <row r="26" spans="1:9" ht="16.5">
      <c r="A26" s="37"/>
      <c r="B26" s="34" t="s">
        <v>15</v>
      </c>
      <c r="C26" s="15" t="s">
        <v>174</v>
      </c>
      <c r="D26" s="144">
        <v>80722</v>
      </c>
      <c r="E26" s="144">
        <v>53500</v>
      </c>
      <c r="F26" s="71">
        <f t="shared" si="0"/>
        <v>27222</v>
      </c>
      <c r="G26" s="46">
        <v>13472.805555555555</v>
      </c>
      <c r="H26" s="68">
        <f t="shared" si="1"/>
        <v>67111</v>
      </c>
      <c r="I26" s="72">
        <f t="shared" si="2"/>
        <v>3.9812193698829539</v>
      </c>
    </row>
    <row r="27" spans="1:9" ht="16.5">
      <c r="A27" s="37"/>
      <c r="B27" s="34" t="s">
        <v>16</v>
      </c>
      <c r="C27" s="15" t="s">
        <v>175</v>
      </c>
      <c r="D27" s="144">
        <v>27833.111111111109</v>
      </c>
      <c r="E27" s="144">
        <v>15500</v>
      </c>
      <c r="F27" s="71">
        <f t="shared" si="0"/>
        <v>12333.111111111109</v>
      </c>
      <c r="G27" s="46">
        <v>7276.28125</v>
      </c>
      <c r="H27" s="68">
        <f t="shared" si="1"/>
        <v>21666.555555555555</v>
      </c>
      <c r="I27" s="72">
        <f t="shared" si="2"/>
        <v>1.9776962724682412</v>
      </c>
    </row>
    <row r="28" spans="1:9" ht="16.5">
      <c r="A28" s="37"/>
      <c r="B28" s="34" t="s">
        <v>17</v>
      </c>
      <c r="C28" s="15" t="s">
        <v>176</v>
      </c>
      <c r="D28" s="144">
        <v>56848.800000000003</v>
      </c>
      <c r="E28" s="144">
        <v>42833.2</v>
      </c>
      <c r="F28" s="71">
        <f t="shared" si="0"/>
        <v>14015.600000000006</v>
      </c>
      <c r="G28" s="46">
        <v>14709.361111111111</v>
      </c>
      <c r="H28" s="68">
        <f t="shared" si="1"/>
        <v>49841</v>
      </c>
      <c r="I28" s="72">
        <f t="shared" si="2"/>
        <v>2.3883864583589061</v>
      </c>
    </row>
    <row r="29" spans="1:9" ht="16.5">
      <c r="A29" s="37"/>
      <c r="B29" s="34" t="s">
        <v>18</v>
      </c>
      <c r="C29" s="15" t="s">
        <v>177</v>
      </c>
      <c r="D29" s="144">
        <v>82835.71428571429</v>
      </c>
      <c r="E29" s="144">
        <v>58666.6</v>
      </c>
      <c r="F29" s="71">
        <f t="shared" si="0"/>
        <v>24169.114285714291</v>
      </c>
      <c r="G29" s="46">
        <v>18890.982142857145</v>
      </c>
      <c r="H29" s="68">
        <f t="shared" si="1"/>
        <v>70751.157142857148</v>
      </c>
      <c r="I29" s="72">
        <f t="shared" si="2"/>
        <v>2.7452344514342157</v>
      </c>
    </row>
    <row r="30" spans="1:9" ht="17.25" thickBot="1">
      <c r="A30" s="38"/>
      <c r="B30" s="36" t="s">
        <v>19</v>
      </c>
      <c r="C30" s="16" t="s">
        <v>178</v>
      </c>
      <c r="D30" s="155">
        <v>48248.800000000003</v>
      </c>
      <c r="E30" s="147">
        <v>45700</v>
      </c>
      <c r="F30" s="74">
        <f t="shared" si="0"/>
        <v>2548.8000000000029</v>
      </c>
      <c r="G30" s="49">
        <v>12818.71875</v>
      </c>
      <c r="H30" s="100">
        <f t="shared" si="1"/>
        <v>46974.400000000001</v>
      </c>
      <c r="I30" s="75">
        <f t="shared" si="2"/>
        <v>2.6645160032081989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117165.33333333333</v>
      </c>
      <c r="E32" s="144">
        <v>83333.2</v>
      </c>
      <c r="F32" s="67">
        <f>D32-E32</f>
        <v>33832.133333333331</v>
      </c>
      <c r="G32" s="54">
        <v>18303.240079365081</v>
      </c>
      <c r="H32" s="68">
        <f>AVERAGE(D32:E32)</f>
        <v>100249.26666666666</v>
      </c>
      <c r="I32" s="78">
        <f t="shared" si="2"/>
        <v>4.4771322581124222</v>
      </c>
    </row>
    <row r="33" spans="1:9" ht="16.5">
      <c r="A33" s="37"/>
      <c r="B33" s="34" t="s">
        <v>27</v>
      </c>
      <c r="C33" s="15" t="s">
        <v>180</v>
      </c>
      <c r="D33" s="47">
        <v>115498.66666666667</v>
      </c>
      <c r="E33" s="144">
        <v>78333.2</v>
      </c>
      <c r="F33" s="79">
        <f>D33-E33</f>
        <v>37165.466666666674</v>
      </c>
      <c r="G33" s="46">
        <v>17190.547619047618</v>
      </c>
      <c r="H33" s="68">
        <f>AVERAGE(D33:E33)</f>
        <v>96915.933333333334</v>
      </c>
      <c r="I33" s="72">
        <f t="shared" si="2"/>
        <v>4.6377455495337276</v>
      </c>
    </row>
    <row r="34" spans="1:9" ht="16.5">
      <c r="A34" s="37"/>
      <c r="B34" s="39" t="s">
        <v>28</v>
      </c>
      <c r="C34" s="15" t="s">
        <v>181</v>
      </c>
      <c r="D34" s="47">
        <v>114083.33333333333</v>
      </c>
      <c r="E34" s="144">
        <v>80166.600000000006</v>
      </c>
      <c r="F34" s="71">
        <f>D34-E34</f>
        <v>33916.733333333323</v>
      </c>
      <c r="G34" s="46">
        <v>25081.216666666667</v>
      </c>
      <c r="H34" s="68">
        <f>AVERAGE(D34:E34)</f>
        <v>97124.966666666674</v>
      </c>
      <c r="I34" s="72">
        <f t="shared" si="2"/>
        <v>2.8724184698642343</v>
      </c>
    </row>
    <row r="35" spans="1:9" ht="16.5">
      <c r="A35" s="37"/>
      <c r="B35" s="34" t="s">
        <v>29</v>
      </c>
      <c r="C35" s="15" t="s">
        <v>182</v>
      </c>
      <c r="D35" s="47">
        <v>90000</v>
      </c>
      <c r="E35" s="144">
        <v>53500</v>
      </c>
      <c r="F35" s="79">
        <f>D35-E35</f>
        <v>36500</v>
      </c>
      <c r="G35" s="46">
        <v>17783.3</v>
      </c>
      <c r="H35" s="68">
        <f>AVERAGE(D35:E35)</f>
        <v>71750</v>
      </c>
      <c r="I35" s="72">
        <f t="shared" si="2"/>
        <v>3.0346842262122329</v>
      </c>
    </row>
    <row r="36" spans="1:9" ht="17.25" thickBot="1">
      <c r="A36" s="38"/>
      <c r="B36" s="39" t="s">
        <v>30</v>
      </c>
      <c r="C36" s="15" t="s">
        <v>183</v>
      </c>
      <c r="D36" s="50">
        <v>106849.8</v>
      </c>
      <c r="E36" s="144">
        <v>67166.600000000006</v>
      </c>
      <c r="F36" s="71">
        <f>D36-E36</f>
        <v>39683.199999999997</v>
      </c>
      <c r="G36" s="49">
        <v>38062.044444444444</v>
      </c>
      <c r="H36" s="68">
        <f>AVERAGE(D36:E36)</f>
        <v>87008.200000000012</v>
      </c>
      <c r="I36" s="80">
        <f t="shared" si="2"/>
        <v>1.285957080602899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1600554.6666666667</v>
      </c>
      <c r="E38" s="145">
        <v>1421760</v>
      </c>
      <c r="F38" s="67">
        <f>D38-E38</f>
        <v>178794.66666666674</v>
      </c>
      <c r="G38" s="46">
        <v>437127.51666666666</v>
      </c>
      <c r="H38" s="67">
        <f>AVERAGE(D38:E38)</f>
        <v>1511157.3333333335</v>
      </c>
      <c r="I38" s="78">
        <f t="shared" si="2"/>
        <v>2.4570171762618016</v>
      </c>
    </row>
    <row r="39" spans="1:9" ht="17.25" thickBot="1">
      <c r="A39" s="38"/>
      <c r="B39" s="36" t="s">
        <v>32</v>
      </c>
      <c r="C39" s="16" t="s">
        <v>185</v>
      </c>
      <c r="D39" s="57">
        <v>845952</v>
      </c>
      <c r="E39" s="146">
        <v>1041120</v>
      </c>
      <c r="F39" s="74">
        <f>D39-E39</f>
        <v>-195168</v>
      </c>
      <c r="G39" s="46">
        <v>300718.32976190478</v>
      </c>
      <c r="H39" s="81">
        <f>AVERAGE(D39:E39)</f>
        <v>943536</v>
      </c>
      <c r="I39" s="75">
        <f t="shared" si="2"/>
        <v>2.1376072111967677</v>
      </c>
    </row>
    <row r="40" spans="1:9" ht="15.75" customHeight="1" thickBot="1">
      <c r="A40" s="235"/>
      <c r="B40" s="236"/>
      <c r="C40" s="237"/>
      <c r="D40" s="83">
        <f>SUM(D15:D39)</f>
        <v>4081950.003174603</v>
      </c>
      <c r="E40" s="83">
        <f>SUM(E15:E39)</f>
        <v>3578405.5999999996</v>
      </c>
      <c r="F40" s="83">
        <f>SUM(F15:F39)</f>
        <v>503544.40317460324</v>
      </c>
      <c r="G40" s="83">
        <f>SUM(G15:G39)</f>
        <v>1079058.8550595241</v>
      </c>
      <c r="H40" s="83">
        <f>AVERAGE(D40:E40)</f>
        <v>3830177.8015873013</v>
      </c>
      <c r="I40" s="75">
        <f>(H40-G40)/G40</f>
        <v>2.5495541171162692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3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2" t="s">
        <v>201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212</v>
      </c>
      <c r="B10" s="2"/>
      <c r="C10" s="2"/>
    </row>
    <row r="11" spans="1:9" ht="18">
      <c r="A11" s="2"/>
      <c r="B11" s="2"/>
      <c r="C11" s="2"/>
    </row>
    <row r="12" spans="1:9" ht="15.75" thickBot="1">
      <c r="F12" s="126"/>
      <c r="H12" s="126"/>
    </row>
    <row r="13" spans="1:9" ht="24.75" customHeight="1">
      <c r="A13" s="223" t="s">
        <v>3</v>
      </c>
      <c r="B13" s="229"/>
      <c r="C13" s="231" t="s">
        <v>0</v>
      </c>
      <c r="D13" s="225" t="s">
        <v>23</v>
      </c>
      <c r="E13" s="225" t="s">
        <v>211</v>
      </c>
      <c r="F13" s="242" t="s">
        <v>215</v>
      </c>
      <c r="G13" s="225" t="s">
        <v>197</v>
      </c>
      <c r="H13" s="242" t="s">
        <v>210</v>
      </c>
      <c r="I13" s="225" t="s">
        <v>187</v>
      </c>
    </row>
    <row r="14" spans="1:9" ht="33.75" customHeight="1" thickBot="1">
      <c r="A14" s="224"/>
      <c r="B14" s="230"/>
      <c r="C14" s="232"/>
      <c r="D14" s="245"/>
      <c r="E14" s="226"/>
      <c r="F14" s="243"/>
      <c r="G14" s="244"/>
      <c r="H14" s="243"/>
      <c r="I14" s="244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16472.583333333332</v>
      </c>
      <c r="F16" s="42">
        <v>64391</v>
      </c>
      <c r="G16" s="21">
        <f t="shared" ref="G16:G31" si="0">(F16-E16)/E16</f>
        <v>2.9089800729494972</v>
      </c>
      <c r="H16" s="181">
        <v>67807.7</v>
      </c>
      <c r="I16" s="21">
        <f t="shared" ref="I16:I31" si="1">(F16-H16)/H16</f>
        <v>-5.0388082769360958E-2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18992.55</v>
      </c>
      <c r="F17" s="46">
        <v>56593</v>
      </c>
      <c r="G17" s="21">
        <f t="shared" si="0"/>
        <v>1.9797473219762485</v>
      </c>
      <c r="H17" s="184">
        <v>57693.777777777781</v>
      </c>
      <c r="I17" s="21">
        <f t="shared" si="1"/>
        <v>-1.907966197009504E-2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16732.003472222223</v>
      </c>
      <c r="F18" s="46">
        <v>50924.4</v>
      </c>
      <c r="G18" s="21">
        <f t="shared" si="0"/>
        <v>2.0435327176773881</v>
      </c>
      <c r="H18" s="184">
        <v>44674.400000000001</v>
      </c>
      <c r="I18" s="21">
        <f t="shared" si="1"/>
        <v>0.13990115144243684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11558.916666666668</v>
      </c>
      <c r="F19" s="46">
        <v>43116</v>
      </c>
      <c r="G19" s="21">
        <f t="shared" si="0"/>
        <v>2.7301073485837049</v>
      </c>
      <c r="H19" s="184">
        <v>32957.699999999997</v>
      </c>
      <c r="I19" s="21">
        <f t="shared" si="1"/>
        <v>0.30822235774947898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31142.338095238098</v>
      </c>
      <c r="F20" s="46">
        <v>181113.8</v>
      </c>
      <c r="G20" s="21">
        <f t="shared" si="0"/>
        <v>4.8156776619059851</v>
      </c>
      <c r="H20" s="184">
        <v>166947.72500000001</v>
      </c>
      <c r="I20" s="21">
        <f t="shared" si="1"/>
        <v>8.4853357540511445E-2</v>
      </c>
    </row>
    <row r="21" spans="1:9" ht="16.5">
      <c r="A21" s="37"/>
      <c r="B21" s="34" t="s">
        <v>9</v>
      </c>
      <c r="C21" s="15" t="s">
        <v>88</v>
      </c>
      <c r="D21" s="160" t="s">
        <v>161</v>
      </c>
      <c r="E21" s="135">
        <v>20521.120833333334</v>
      </c>
      <c r="F21" s="46">
        <v>80987.7</v>
      </c>
      <c r="G21" s="21">
        <f t="shared" si="0"/>
        <v>2.9465534391497861</v>
      </c>
      <c r="H21" s="184">
        <v>84008.2</v>
      </c>
      <c r="I21" s="21">
        <f t="shared" si="1"/>
        <v>-3.5954823457710082E-2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13402.388888888889</v>
      </c>
      <c r="F22" s="46">
        <v>102008.20000000001</v>
      </c>
      <c r="G22" s="21">
        <f t="shared" si="0"/>
        <v>6.6111953507459296</v>
      </c>
      <c r="H22" s="184">
        <v>96749.888888888891</v>
      </c>
      <c r="I22" s="21">
        <f t="shared" si="1"/>
        <v>5.4349531265611664E-2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6423.5555555555557</v>
      </c>
      <c r="F23" s="46">
        <v>20524.888888888891</v>
      </c>
      <c r="G23" s="21">
        <f t="shared" si="0"/>
        <v>2.1952535805715079</v>
      </c>
      <c r="H23" s="184">
        <v>17958.222222222223</v>
      </c>
      <c r="I23" s="21">
        <f t="shared" si="1"/>
        <v>0.1429243181705688</v>
      </c>
    </row>
    <row r="24" spans="1:9" ht="16.5">
      <c r="A24" s="37"/>
      <c r="B24" s="34" t="s">
        <v>12</v>
      </c>
      <c r="C24" s="15" t="s">
        <v>92</v>
      </c>
      <c r="D24" s="162" t="s">
        <v>81</v>
      </c>
      <c r="E24" s="135">
        <v>7351.9562500000002</v>
      </c>
      <c r="F24" s="46">
        <v>22222.111111111109</v>
      </c>
      <c r="G24" s="21">
        <f t="shared" si="0"/>
        <v>2.0226119899871695</v>
      </c>
      <c r="H24" s="184">
        <v>20944.3</v>
      </c>
      <c r="I24" s="21">
        <f t="shared" si="1"/>
        <v>6.1009969830030618E-2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7118.8812500000004</v>
      </c>
      <c r="F25" s="46">
        <v>21222.111111111109</v>
      </c>
      <c r="G25" s="21">
        <f t="shared" si="0"/>
        <v>1.981101997046391</v>
      </c>
      <c r="H25" s="184">
        <v>20166.555555555555</v>
      </c>
      <c r="I25" s="21">
        <f t="shared" si="1"/>
        <v>5.2341886181191045E-2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7908.2166666666672</v>
      </c>
      <c r="F26" s="46">
        <v>22988.777777777777</v>
      </c>
      <c r="G26" s="21">
        <f t="shared" si="0"/>
        <v>1.9069483989577645</v>
      </c>
      <c r="H26" s="184">
        <v>21499.888888888891</v>
      </c>
      <c r="I26" s="21">
        <f t="shared" si="1"/>
        <v>6.9251003881156903E-2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13472.805555555555</v>
      </c>
      <c r="F27" s="46">
        <v>67111</v>
      </c>
      <c r="G27" s="21">
        <f t="shared" si="0"/>
        <v>3.9812193698829539</v>
      </c>
      <c r="H27" s="184">
        <v>73638.711111111101</v>
      </c>
      <c r="I27" s="21">
        <f t="shared" si="1"/>
        <v>-8.8645102726766165E-2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7276.28125</v>
      </c>
      <c r="F28" s="46">
        <v>21666.555555555555</v>
      </c>
      <c r="G28" s="21">
        <f t="shared" si="0"/>
        <v>1.9776962724682412</v>
      </c>
      <c r="H28" s="184">
        <v>19816.555555555555</v>
      </c>
      <c r="I28" s="21">
        <f t="shared" si="1"/>
        <v>9.3356284588082913E-2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14709.361111111111</v>
      </c>
      <c r="F29" s="46">
        <v>49841</v>
      </c>
      <c r="G29" s="21">
        <f t="shared" si="0"/>
        <v>2.3883864583589061</v>
      </c>
      <c r="H29" s="184">
        <v>49415.5</v>
      </c>
      <c r="I29" s="21">
        <f t="shared" si="1"/>
        <v>8.6106585990225731E-3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18890.982142857145</v>
      </c>
      <c r="F30" s="46">
        <v>70751.157142857148</v>
      </c>
      <c r="G30" s="21">
        <f t="shared" si="0"/>
        <v>2.7452344514342157</v>
      </c>
      <c r="H30" s="184">
        <v>71902.314285714281</v>
      </c>
      <c r="I30" s="21">
        <f t="shared" si="1"/>
        <v>-1.6010015175350872E-2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12818.71875</v>
      </c>
      <c r="F31" s="49">
        <v>46974.400000000001</v>
      </c>
      <c r="G31" s="23">
        <f t="shared" si="0"/>
        <v>2.6645160032081989</v>
      </c>
      <c r="H31" s="187">
        <v>45774.9</v>
      </c>
      <c r="I31" s="23">
        <f t="shared" si="1"/>
        <v>2.6204317213145194E-2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18303.240079365081</v>
      </c>
      <c r="F33" s="54">
        <v>100249.26666666666</v>
      </c>
      <c r="G33" s="21">
        <f>(F33-E33)/E33</f>
        <v>4.4771322581124222</v>
      </c>
      <c r="H33" s="190">
        <v>109689.425</v>
      </c>
      <c r="I33" s="21">
        <f>(F33-H33)/H33</f>
        <v>-8.6062611170888537E-2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17190.547619047618</v>
      </c>
      <c r="F34" s="46">
        <v>96915.933333333334</v>
      </c>
      <c r="G34" s="21">
        <f>(F34-E34)/E34</f>
        <v>4.6377455495337276</v>
      </c>
      <c r="H34" s="184">
        <v>94564.425000000003</v>
      </c>
      <c r="I34" s="21">
        <f>(F34-H34)/H34</f>
        <v>2.4866733270289872E-2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25081.216666666667</v>
      </c>
      <c r="F35" s="46">
        <v>97124.966666666674</v>
      </c>
      <c r="G35" s="21">
        <f>(F35-E35)/E35</f>
        <v>2.8724184698642343</v>
      </c>
      <c r="H35" s="184">
        <v>87616.6</v>
      </c>
      <c r="I35" s="21">
        <f>(F35-H35)/H35</f>
        <v>0.10852243372450732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17783.3</v>
      </c>
      <c r="F36" s="46">
        <v>71750</v>
      </c>
      <c r="G36" s="21">
        <f>(F36-E36)/E36</f>
        <v>3.0346842262122329</v>
      </c>
      <c r="H36" s="184">
        <v>68100</v>
      </c>
      <c r="I36" s="21">
        <f>(F36-H36)/H36</f>
        <v>5.3597650513950074E-2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38062.044444444444</v>
      </c>
      <c r="F37" s="49">
        <v>87008.200000000012</v>
      </c>
      <c r="G37" s="23">
        <f>(F37-E37)/E37</f>
        <v>1.285957080602899</v>
      </c>
      <c r="H37" s="187">
        <v>85858.200000000012</v>
      </c>
      <c r="I37" s="23">
        <f>(F37-H37)/H37</f>
        <v>1.3394177842069829E-2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437127.51666666666</v>
      </c>
      <c r="F39" s="46">
        <v>1511157.3333333335</v>
      </c>
      <c r="G39" s="21">
        <f t="shared" ref="G39:G44" si="2">(F39-E39)/E39</f>
        <v>2.4570171762618016</v>
      </c>
      <c r="H39" s="184">
        <v>1508453.8</v>
      </c>
      <c r="I39" s="21">
        <f t="shared" ref="I39:I44" si="3">(F39-H39)/H39</f>
        <v>1.7922546473305592E-3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300718.32976190478</v>
      </c>
      <c r="F40" s="46">
        <v>943536</v>
      </c>
      <c r="G40" s="21">
        <f t="shared" si="2"/>
        <v>2.1376072111967677</v>
      </c>
      <c r="H40" s="184">
        <v>960624.31201007846</v>
      </c>
      <c r="I40" s="21">
        <f t="shared" si="3"/>
        <v>-1.7788756537216576E-2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201196.58749999999</v>
      </c>
      <c r="F41" s="57">
        <v>564629.33333333337</v>
      </c>
      <c r="G41" s="21">
        <f t="shared" si="2"/>
        <v>1.8063564116530224</v>
      </c>
      <c r="H41" s="192">
        <v>643807.71428571432</v>
      </c>
      <c r="I41" s="21">
        <f t="shared" si="3"/>
        <v>-0.12298451726417572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103780.10714285713</v>
      </c>
      <c r="F42" s="47">
        <v>339968</v>
      </c>
      <c r="G42" s="21">
        <f t="shared" si="2"/>
        <v>2.2758493834663471</v>
      </c>
      <c r="H42" s="185">
        <v>306391.29099344101</v>
      </c>
      <c r="I42" s="21">
        <f t="shared" si="3"/>
        <v>0.10958767430265429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97443.333333333328</v>
      </c>
      <c r="F43" s="47">
        <v>206079.99999999997</v>
      </c>
      <c r="G43" s="21">
        <f t="shared" si="2"/>
        <v>1.114870180959874</v>
      </c>
      <c r="H43" s="185">
        <v>205619.99999999997</v>
      </c>
      <c r="I43" s="21">
        <f t="shared" si="3"/>
        <v>2.2371364653243852E-3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224167.49107142855</v>
      </c>
      <c r="F44" s="50">
        <v>764437.33333333337</v>
      </c>
      <c r="G44" s="31">
        <f t="shared" si="2"/>
        <v>2.4101168268406665</v>
      </c>
      <c r="H44" s="188">
        <v>685994.83202687569</v>
      </c>
      <c r="I44" s="31">
        <f t="shared" si="3"/>
        <v>0.11434853098628661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126754.36111111112</v>
      </c>
      <c r="F46" s="43">
        <v>360586.87769068056</v>
      </c>
      <c r="G46" s="21">
        <f t="shared" ref="G46:G51" si="4">(F46-E46)/E46</f>
        <v>1.8447690046308944</v>
      </c>
      <c r="H46" s="182">
        <v>354119.99626726389</v>
      </c>
      <c r="I46" s="21">
        <f t="shared" ref="I46:I51" si="5">(F46-H46)/H46</f>
        <v>1.8261836359378968E-2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105643.25</v>
      </c>
      <c r="F47" s="47">
        <v>315196.34490481525</v>
      </c>
      <c r="G47" s="21">
        <f t="shared" si="4"/>
        <v>1.983591899196733</v>
      </c>
      <c r="H47" s="185">
        <v>314492.78163493838</v>
      </c>
      <c r="I47" s="21">
        <f t="shared" si="5"/>
        <v>2.2371364653245608E-3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318965.07142857142</v>
      </c>
      <c r="F48" s="47">
        <v>972410.12318029127</v>
      </c>
      <c r="G48" s="21">
        <f t="shared" si="4"/>
        <v>2.0486414039790914</v>
      </c>
      <c r="H48" s="185">
        <v>925667.27915533516</v>
      </c>
      <c r="I48" s="21">
        <f t="shared" si="5"/>
        <v>5.0496377129813454E-2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36">
        <v>370602.31952380954</v>
      </c>
      <c r="F49" s="47">
        <v>1241632</v>
      </c>
      <c r="G49" s="21">
        <f t="shared" si="4"/>
        <v>2.3503082268761428</v>
      </c>
      <c r="H49" s="185">
        <v>1248926.33375</v>
      </c>
      <c r="I49" s="21">
        <f t="shared" si="5"/>
        <v>-5.8404835840863223E-3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36">
        <v>33049.4</v>
      </c>
      <c r="F50" s="47">
        <v>138201.72900335945</v>
      </c>
      <c r="G50" s="21">
        <f t="shared" si="4"/>
        <v>3.1816713466313895</v>
      </c>
      <c r="H50" s="185">
        <v>137893.24300111982</v>
      </c>
      <c r="I50" s="21">
        <f t="shared" si="5"/>
        <v>2.237136465324311E-3</v>
      </c>
    </row>
    <row r="51" spans="1:11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473962.5</v>
      </c>
      <c r="F51" s="50">
        <v>1776312</v>
      </c>
      <c r="G51" s="31">
        <f t="shared" si="4"/>
        <v>2.7477901732732022</v>
      </c>
      <c r="H51" s="188">
        <v>1836318</v>
      </c>
      <c r="I51" s="31">
        <f t="shared" si="5"/>
        <v>-3.2677346734062404E-2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34">
        <v>55887.499999999993</v>
      </c>
      <c r="F53" s="66">
        <v>148513.50503919373</v>
      </c>
      <c r="G53" s="22">
        <f t="shared" ref="G53:G61" si="6">(F53-E53)/E53</f>
        <v>1.6573653328417577</v>
      </c>
      <c r="H53" s="143">
        <v>151986.25699888018</v>
      </c>
      <c r="I53" s="22">
        <f t="shared" ref="I53:I61" si="7">(F53-H53)/H53</f>
        <v>-2.2849118257528018E-2</v>
      </c>
      <c r="K53" s="126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36">
        <v>57953.333333333336</v>
      </c>
      <c r="F54" s="70">
        <v>155306.66666666666</v>
      </c>
      <c r="G54" s="21">
        <f t="shared" si="6"/>
        <v>1.6798573564937302</v>
      </c>
      <c r="H54" s="196">
        <v>154960</v>
      </c>
      <c r="I54" s="21">
        <f t="shared" si="7"/>
        <v>2.2371364653243223E-3</v>
      </c>
      <c r="K54" s="126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36">
        <v>50188.6</v>
      </c>
      <c r="F55" s="70">
        <v>138342.39999999999</v>
      </c>
      <c r="G55" s="21">
        <f t="shared" si="6"/>
        <v>1.7564506680800021</v>
      </c>
      <c r="H55" s="196">
        <v>138033.60000000001</v>
      </c>
      <c r="I55" s="21">
        <f t="shared" si="7"/>
        <v>2.2371364653243002E-3</v>
      </c>
      <c r="K55" s="126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36">
        <v>65376.25</v>
      </c>
      <c r="F56" s="70">
        <v>198016</v>
      </c>
      <c r="G56" s="21">
        <f t="shared" si="6"/>
        <v>2.0288675168734822</v>
      </c>
      <c r="H56" s="196">
        <v>189080.74972004478</v>
      </c>
      <c r="I56" s="21">
        <f t="shared" si="7"/>
        <v>4.7256266400386368E-2</v>
      </c>
      <c r="K56" s="126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36">
        <v>33096.5625</v>
      </c>
      <c r="F57" s="98">
        <v>91690.666666666672</v>
      </c>
      <c r="G57" s="21">
        <f t="shared" si="6"/>
        <v>1.7703984867512048</v>
      </c>
      <c r="H57" s="201">
        <v>96406.170212765966</v>
      </c>
      <c r="I57" s="21">
        <f t="shared" si="7"/>
        <v>-4.8912881153688595E-2</v>
      </c>
      <c r="K57" s="126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33333.333333333328</v>
      </c>
      <c r="F58" s="50">
        <v>110432</v>
      </c>
      <c r="G58" s="29">
        <f t="shared" si="6"/>
        <v>2.3129600000000003</v>
      </c>
      <c r="H58" s="188">
        <v>110185.5</v>
      </c>
      <c r="I58" s="29">
        <f t="shared" si="7"/>
        <v>2.2371364653243847E-3</v>
      </c>
      <c r="K58" s="126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36">
        <v>82074.71428571429</v>
      </c>
      <c r="F59" s="68">
        <v>212864</v>
      </c>
      <c r="G59" s="21">
        <f t="shared" si="6"/>
        <v>1.5935393361101295</v>
      </c>
      <c r="H59" s="195">
        <v>212388.85714285713</v>
      </c>
      <c r="I59" s="21">
        <f t="shared" si="7"/>
        <v>2.2371364653244437E-3</v>
      </c>
      <c r="K59" s="126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41">
        <v>85265.5</v>
      </c>
      <c r="F60" s="70">
        <v>197008</v>
      </c>
      <c r="G60" s="21">
        <f t="shared" si="6"/>
        <v>1.3105241862183414</v>
      </c>
      <c r="H60" s="196">
        <v>196568.25</v>
      </c>
      <c r="I60" s="21">
        <f t="shared" si="7"/>
        <v>2.2371364653243847E-3</v>
      </c>
      <c r="K60" s="126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542700</v>
      </c>
      <c r="F61" s="73">
        <v>1068629.3333333333</v>
      </c>
      <c r="G61" s="29">
        <f t="shared" si="6"/>
        <v>0.96909772127019211</v>
      </c>
      <c r="H61" s="197">
        <v>1161306</v>
      </c>
      <c r="I61" s="29">
        <f t="shared" si="7"/>
        <v>-7.9803830055701727E-2</v>
      </c>
      <c r="K61" s="126"/>
    </row>
    <row r="62" spans="1:11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  <c r="K62" s="126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34">
        <v>138618.8125</v>
      </c>
      <c r="F63" s="54">
        <v>398833.50503919373</v>
      </c>
      <c r="G63" s="21">
        <f t="shared" ref="G63:G68" si="8">(F63-E63)/E63</f>
        <v>1.8771960879349887</v>
      </c>
      <c r="H63" s="190">
        <v>398949.00167973124</v>
      </c>
      <c r="I63" s="21">
        <f t="shared" ref="I63:I74" si="9">(F63-H63)/H63</f>
        <v>-2.8950226733549957E-4</v>
      </c>
      <c r="K63" s="126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36">
        <v>706183.0625</v>
      </c>
      <c r="F64" s="46">
        <v>2465568</v>
      </c>
      <c r="G64" s="21">
        <f t="shared" si="8"/>
        <v>2.4914006451407915</v>
      </c>
      <c r="H64" s="184">
        <v>2460064.5</v>
      </c>
      <c r="I64" s="21">
        <f t="shared" si="9"/>
        <v>2.2371364653243847E-3</v>
      </c>
      <c r="K64" s="126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36">
        <v>449998.4</v>
      </c>
      <c r="F65" s="46">
        <v>934923.43511260429</v>
      </c>
      <c r="G65" s="21">
        <f t="shared" si="8"/>
        <v>1.0776150206591939</v>
      </c>
      <c r="H65" s="184">
        <v>892209.21911160881</v>
      </c>
      <c r="I65" s="21">
        <f t="shared" si="9"/>
        <v>4.7874663348050711E-2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203643.25</v>
      </c>
      <c r="F66" s="46">
        <v>531775.62374020158</v>
      </c>
      <c r="G66" s="21">
        <f t="shared" si="8"/>
        <v>1.6113098457238411</v>
      </c>
      <c r="H66" s="184">
        <v>520691.14285714284</v>
      </c>
      <c r="I66" s="21">
        <f t="shared" si="9"/>
        <v>2.1288015045225935E-2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88572.013888888891</v>
      </c>
      <c r="F67" s="46">
        <v>293664</v>
      </c>
      <c r="G67" s="21">
        <f t="shared" si="8"/>
        <v>2.3155393798360877</v>
      </c>
      <c r="H67" s="184">
        <v>284292</v>
      </c>
      <c r="I67" s="21">
        <f t="shared" si="9"/>
        <v>3.2966105272044237E-2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72634.087499999994</v>
      </c>
      <c r="F68" s="58">
        <v>224339.3863381859</v>
      </c>
      <c r="G68" s="31">
        <f t="shared" si="8"/>
        <v>2.0886240064375547</v>
      </c>
      <c r="H68" s="193">
        <v>223050.24692049273</v>
      </c>
      <c r="I68" s="31">
        <f t="shared" si="9"/>
        <v>5.7795919775542057E-3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78931.428571428565</v>
      </c>
      <c r="F70" s="43">
        <v>271988.7878561652</v>
      </c>
      <c r="G70" s="21">
        <f>(F70-E70)/E70</f>
        <v>2.4458870538499178</v>
      </c>
      <c r="H70" s="182">
        <v>269395.00335946248</v>
      </c>
      <c r="I70" s="21">
        <f t="shared" si="9"/>
        <v>9.6281833900302479E-3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64687.0625</v>
      </c>
      <c r="F71" s="47">
        <v>204288</v>
      </c>
      <c r="G71" s="21">
        <f>(F71-E71)/E71</f>
        <v>2.1580967214271016</v>
      </c>
      <c r="H71" s="185">
        <v>205769</v>
      </c>
      <c r="I71" s="21">
        <f t="shared" si="9"/>
        <v>-7.1973912494107473E-3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28052.416666666668</v>
      </c>
      <c r="F72" s="47">
        <v>83730.681597611052</v>
      </c>
      <c r="G72" s="21">
        <f>(F72-E72)/E72</f>
        <v>1.9847938804183018</v>
      </c>
      <c r="H72" s="185">
        <v>80062.11048898843</v>
      </c>
      <c r="I72" s="21">
        <f t="shared" si="9"/>
        <v>4.582156386106246E-2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40115</v>
      </c>
      <c r="F73" s="47">
        <v>139792.05375139977</v>
      </c>
      <c r="G73" s="21">
        <f>(F73-E73)/E73</f>
        <v>2.4847825938277395</v>
      </c>
      <c r="H73" s="185">
        <v>139480.01791713326</v>
      </c>
      <c r="I73" s="21">
        <f t="shared" si="9"/>
        <v>2.2371364653243544E-3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31662.658333333333</v>
      </c>
      <c r="F74" s="50">
        <v>105230.22222222222</v>
      </c>
      <c r="G74" s="21">
        <f>(F74-E74)/E74</f>
        <v>2.3234803317648018</v>
      </c>
      <c r="H74" s="188">
        <v>105990.00149309443</v>
      </c>
      <c r="I74" s="21">
        <f t="shared" si="9"/>
        <v>-7.1684051341551654E-3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24255.958333333332</v>
      </c>
      <c r="F76" s="43">
        <v>71552</v>
      </c>
      <c r="G76" s="22">
        <f t="shared" ref="G76:G82" si="10">(F76-E76)/E76</f>
        <v>1.9498731411354258</v>
      </c>
      <c r="H76" s="182">
        <v>71392.28571428571</v>
      </c>
      <c r="I76" s="22">
        <f t="shared" ref="I76:I82" si="11">(F76-H76)/H76</f>
        <v>2.2371364653244433E-3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31712.821428571431</v>
      </c>
      <c r="F77" s="32">
        <v>93968</v>
      </c>
      <c r="G77" s="21">
        <f t="shared" si="10"/>
        <v>1.9630917643720034</v>
      </c>
      <c r="H77" s="176">
        <v>98116.5</v>
      </c>
      <c r="I77" s="21">
        <f t="shared" si="11"/>
        <v>-4.22813695963472E-2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16300.108333333334</v>
      </c>
      <c r="F78" s="47">
        <v>43904</v>
      </c>
      <c r="G78" s="21">
        <f t="shared" si="10"/>
        <v>1.6934790310698344</v>
      </c>
      <c r="H78" s="185">
        <v>43806</v>
      </c>
      <c r="I78" s="21">
        <f t="shared" si="11"/>
        <v>2.2371364653243847E-3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25078.711805555558</v>
      </c>
      <c r="F79" s="47">
        <v>91392</v>
      </c>
      <c r="G79" s="21">
        <f t="shared" si="10"/>
        <v>2.6442063176368729</v>
      </c>
      <c r="H79" s="185">
        <v>96668.255039193726</v>
      </c>
      <c r="I79" s="21">
        <f t="shared" si="11"/>
        <v>-5.4581051836039562E-2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37067.232142857145</v>
      </c>
      <c r="F80" s="61">
        <v>127682.10705487123</v>
      </c>
      <c r="G80" s="21">
        <f t="shared" si="10"/>
        <v>2.4446086117998851</v>
      </c>
      <c r="H80" s="194">
        <v>133023.39574468083</v>
      </c>
      <c r="I80" s="21">
        <f t="shared" si="11"/>
        <v>-4.0153002108451921E-2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133666</v>
      </c>
      <c r="F81" s="61">
        <v>701269.33333333337</v>
      </c>
      <c r="G81" s="21">
        <f t="shared" si="10"/>
        <v>4.2464301567588869</v>
      </c>
      <c r="H81" s="194">
        <v>760791.99776035838</v>
      </c>
      <c r="I81" s="21">
        <f t="shared" si="11"/>
        <v>-7.8237763544108718E-2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49090.425000000003</v>
      </c>
      <c r="F82" s="50">
        <v>166456.88888888888</v>
      </c>
      <c r="G82" s="23">
        <f t="shared" si="10"/>
        <v>2.3908219146379128</v>
      </c>
      <c r="H82" s="188">
        <v>165568.79999999999</v>
      </c>
      <c r="I82" s="23">
        <f t="shared" si="11"/>
        <v>5.3638661927179979E-3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67" zoomScaleNormal="100" workbookViewId="0">
      <selection activeCell="F79" sqref="F7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6"/>
      <c r="G1" s="126"/>
      <c r="H1" s="126"/>
      <c r="I1" s="126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2" t="s">
        <v>201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212</v>
      </c>
      <c r="B10" s="2"/>
      <c r="C10" s="2"/>
    </row>
    <row r="11" spans="1:9" ht="18">
      <c r="A11" s="2"/>
      <c r="B11" s="2"/>
      <c r="C11" s="2"/>
      <c r="D11" s="248" t="s">
        <v>216</v>
      </c>
      <c r="E11" s="248"/>
      <c r="F11" s="249" t="s">
        <v>217</v>
      </c>
      <c r="H11" s="126"/>
    </row>
    <row r="12" spans="1:9" ht="4.5" customHeight="1" thickBot="1">
      <c r="A12" s="2"/>
      <c r="B12" s="2"/>
      <c r="C12" s="2"/>
    </row>
    <row r="13" spans="1:9" s="126" customFormat="1" ht="24.75" customHeight="1">
      <c r="A13" s="223" t="s">
        <v>3</v>
      </c>
      <c r="B13" s="229"/>
      <c r="C13" s="231" t="s">
        <v>0</v>
      </c>
      <c r="D13" s="225" t="s">
        <v>23</v>
      </c>
      <c r="E13" s="225" t="s">
        <v>211</v>
      </c>
      <c r="F13" s="242" t="s">
        <v>215</v>
      </c>
      <c r="G13" s="225" t="s">
        <v>197</v>
      </c>
      <c r="H13" s="242" t="s">
        <v>210</v>
      </c>
      <c r="I13" s="225" t="s">
        <v>187</v>
      </c>
    </row>
    <row r="14" spans="1:9" s="126" customFormat="1" ht="33.75" customHeight="1" thickBot="1">
      <c r="A14" s="224"/>
      <c r="B14" s="230"/>
      <c r="C14" s="232"/>
      <c r="D14" s="245"/>
      <c r="E14" s="226"/>
      <c r="F14" s="243"/>
      <c r="G14" s="244"/>
      <c r="H14" s="243"/>
      <c r="I14" s="244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15</v>
      </c>
      <c r="C16" s="163" t="s">
        <v>95</v>
      </c>
      <c r="D16" s="160" t="s">
        <v>82</v>
      </c>
      <c r="E16" s="181">
        <v>13472.805555555555</v>
      </c>
      <c r="F16" s="181">
        <v>67111</v>
      </c>
      <c r="G16" s="169">
        <f>(F16-E16)/E16</f>
        <v>3.9812193698829539</v>
      </c>
      <c r="H16" s="181">
        <v>73638.711111111101</v>
      </c>
      <c r="I16" s="169">
        <f>(F16-H16)/H16</f>
        <v>-8.8645102726766165E-2</v>
      </c>
    </row>
    <row r="17" spans="1:9" ht="16.5">
      <c r="A17" s="130"/>
      <c r="B17" s="177" t="s">
        <v>4</v>
      </c>
      <c r="C17" s="164" t="s">
        <v>84</v>
      </c>
      <c r="D17" s="160" t="s">
        <v>161</v>
      </c>
      <c r="E17" s="184">
        <v>16472.583333333332</v>
      </c>
      <c r="F17" s="184">
        <v>64391</v>
      </c>
      <c r="G17" s="169">
        <f>(F17-E17)/E17</f>
        <v>2.9089800729494972</v>
      </c>
      <c r="H17" s="184">
        <v>67807.7</v>
      </c>
      <c r="I17" s="169">
        <f>(F17-H17)/H17</f>
        <v>-5.0388082769360958E-2</v>
      </c>
    </row>
    <row r="18" spans="1:9" ht="16.5">
      <c r="A18" s="130"/>
      <c r="B18" s="177" t="s">
        <v>9</v>
      </c>
      <c r="C18" s="164" t="s">
        <v>88</v>
      </c>
      <c r="D18" s="160" t="s">
        <v>161</v>
      </c>
      <c r="E18" s="184">
        <v>20521.120833333334</v>
      </c>
      <c r="F18" s="184">
        <v>80987.7</v>
      </c>
      <c r="G18" s="169">
        <f>(F18-E18)/E18</f>
        <v>2.9465534391497861</v>
      </c>
      <c r="H18" s="184">
        <v>84008.2</v>
      </c>
      <c r="I18" s="169">
        <f>(F18-H18)/H18</f>
        <v>-3.5954823457710082E-2</v>
      </c>
    </row>
    <row r="19" spans="1:9" ht="16.5">
      <c r="A19" s="130"/>
      <c r="B19" s="177" t="s">
        <v>5</v>
      </c>
      <c r="C19" s="164" t="s">
        <v>85</v>
      </c>
      <c r="D19" s="160" t="s">
        <v>161</v>
      </c>
      <c r="E19" s="184">
        <v>18992.55</v>
      </c>
      <c r="F19" s="184">
        <v>56593</v>
      </c>
      <c r="G19" s="169">
        <f>(F19-E19)/E19</f>
        <v>1.9797473219762485</v>
      </c>
      <c r="H19" s="184">
        <v>57693.777777777781</v>
      </c>
      <c r="I19" s="169">
        <f>(F19-H19)/H19</f>
        <v>-1.907966197009504E-2</v>
      </c>
    </row>
    <row r="20" spans="1:9" ht="16.5">
      <c r="A20" s="130"/>
      <c r="B20" s="177" t="s">
        <v>18</v>
      </c>
      <c r="C20" s="164" t="s">
        <v>98</v>
      </c>
      <c r="D20" s="160" t="s">
        <v>83</v>
      </c>
      <c r="E20" s="184">
        <v>18890.982142857145</v>
      </c>
      <c r="F20" s="184">
        <v>70751.157142857148</v>
      </c>
      <c r="G20" s="169">
        <f>(F20-E20)/E20</f>
        <v>2.7452344514342157</v>
      </c>
      <c r="H20" s="184">
        <v>71902.314285714281</v>
      </c>
      <c r="I20" s="169">
        <f>(F20-H20)/H20</f>
        <v>-1.6010015175350872E-2</v>
      </c>
    </row>
    <row r="21" spans="1:9" ht="16.5">
      <c r="A21" s="130"/>
      <c r="B21" s="177" t="s">
        <v>17</v>
      </c>
      <c r="C21" s="164" t="s">
        <v>97</v>
      </c>
      <c r="D21" s="160" t="s">
        <v>161</v>
      </c>
      <c r="E21" s="184">
        <v>14709.361111111111</v>
      </c>
      <c r="F21" s="184">
        <v>49841</v>
      </c>
      <c r="G21" s="169">
        <f>(F21-E21)/E21</f>
        <v>2.3883864583589061</v>
      </c>
      <c r="H21" s="184">
        <v>49415.5</v>
      </c>
      <c r="I21" s="169">
        <f>(F21-H21)/H21</f>
        <v>8.6106585990225731E-3</v>
      </c>
    </row>
    <row r="22" spans="1:9" ht="16.5">
      <c r="A22" s="130"/>
      <c r="B22" s="177" t="s">
        <v>19</v>
      </c>
      <c r="C22" s="164" t="s">
        <v>99</v>
      </c>
      <c r="D22" s="160" t="s">
        <v>161</v>
      </c>
      <c r="E22" s="184">
        <v>12818.71875</v>
      </c>
      <c r="F22" s="184">
        <v>46974.400000000001</v>
      </c>
      <c r="G22" s="169">
        <f>(F22-E22)/E22</f>
        <v>2.6645160032081989</v>
      </c>
      <c r="H22" s="184">
        <v>45774.9</v>
      </c>
      <c r="I22" s="169">
        <f>(F22-H22)/H22</f>
        <v>2.6204317213145194E-2</v>
      </c>
    </row>
    <row r="23" spans="1:9" ht="16.5">
      <c r="A23" s="130"/>
      <c r="B23" s="177" t="s">
        <v>13</v>
      </c>
      <c r="C23" s="164" t="s">
        <v>93</v>
      </c>
      <c r="D23" s="162" t="s">
        <v>81</v>
      </c>
      <c r="E23" s="184">
        <v>7118.8812500000004</v>
      </c>
      <c r="F23" s="184">
        <v>21222.111111111109</v>
      </c>
      <c r="G23" s="169">
        <f>(F23-E23)/E23</f>
        <v>1.981101997046391</v>
      </c>
      <c r="H23" s="184">
        <v>20166.555555555555</v>
      </c>
      <c r="I23" s="169">
        <f>(F23-H23)/H23</f>
        <v>5.2341886181191045E-2</v>
      </c>
    </row>
    <row r="24" spans="1:9" ht="16.5">
      <c r="A24" s="130"/>
      <c r="B24" s="177" t="s">
        <v>10</v>
      </c>
      <c r="C24" s="164" t="s">
        <v>90</v>
      </c>
      <c r="D24" s="162" t="s">
        <v>161</v>
      </c>
      <c r="E24" s="184">
        <v>13402.388888888889</v>
      </c>
      <c r="F24" s="184">
        <v>102008.20000000001</v>
      </c>
      <c r="G24" s="169">
        <f>(F24-E24)/E24</f>
        <v>6.6111953507459296</v>
      </c>
      <c r="H24" s="184">
        <v>96749.888888888891</v>
      </c>
      <c r="I24" s="169">
        <f>(F24-H24)/H24</f>
        <v>5.4349531265611664E-2</v>
      </c>
    </row>
    <row r="25" spans="1:9" ht="16.5">
      <c r="A25" s="130"/>
      <c r="B25" s="177" t="s">
        <v>12</v>
      </c>
      <c r="C25" s="164" t="s">
        <v>92</v>
      </c>
      <c r="D25" s="162" t="s">
        <v>81</v>
      </c>
      <c r="E25" s="184">
        <v>7351.9562500000002</v>
      </c>
      <c r="F25" s="184">
        <v>22222.111111111109</v>
      </c>
      <c r="G25" s="169">
        <f>(F25-E25)/E25</f>
        <v>2.0226119899871695</v>
      </c>
      <c r="H25" s="184">
        <v>20944.3</v>
      </c>
      <c r="I25" s="169">
        <f>(F25-H25)/H25</f>
        <v>6.1009969830030618E-2</v>
      </c>
    </row>
    <row r="26" spans="1:9" ht="16.5">
      <c r="A26" s="130"/>
      <c r="B26" s="177" t="s">
        <v>14</v>
      </c>
      <c r="C26" s="164" t="s">
        <v>94</v>
      </c>
      <c r="D26" s="162" t="s">
        <v>81</v>
      </c>
      <c r="E26" s="184">
        <v>7908.2166666666672</v>
      </c>
      <c r="F26" s="184">
        <v>22988.777777777777</v>
      </c>
      <c r="G26" s="169">
        <f>(F26-E26)/E26</f>
        <v>1.9069483989577645</v>
      </c>
      <c r="H26" s="184">
        <v>21499.888888888891</v>
      </c>
      <c r="I26" s="169">
        <f>(F26-H26)/H26</f>
        <v>6.9251003881156903E-2</v>
      </c>
    </row>
    <row r="27" spans="1:9" ht="16.5">
      <c r="A27" s="130"/>
      <c r="B27" s="177" t="s">
        <v>8</v>
      </c>
      <c r="C27" s="164" t="s">
        <v>89</v>
      </c>
      <c r="D27" s="162" t="s">
        <v>161</v>
      </c>
      <c r="E27" s="184">
        <v>31142.338095238098</v>
      </c>
      <c r="F27" s="184">
        <v>181113.8</v>
      </c>
      <c r="G27" s="169">
        <f>(F27-E27)/E27</f>
        <v>4.8156776619059851</v>
      </c>
      <c r="H27" s="184">
        <v>166947.72500000001</v>
      </c>
      <c r="I27" s="169">
        <f>(F27-H27)/H27</f>
        <v>8.4853357540511445E-2</v>
      </c>
    </row>
    <row r="28" spans="1:9" ht="16.5">
      <c r="A28" s="130"/>
      <c r="B28" s="177" t="s">
        <v>16</v>
      </c>
      <c r="C28" s="164" t="s">
        <v>96</v>
      </c>
      <c r="D28" s="162" t="s">
        <v>81</v>
      </c>
      <c r="E28" s="184">
        <v>7276.28125</v>
      </c>
      <c r="F28" s="184">
        <v>21666.555555555555</v>
      </c>
      <c r="G28" s="169">
        <f>(F28-E28)/E28</f>
        <v>1.9776962724682412</v>
      </c>
      <c r="H28" s="184">
        <v>19816.555555555555</v>
      </c>
      <c r="I28" s="169">
        <f>(F28-H28)/H28</f>
        <v>9.3356284588082913E-2</v>
      </c>
    </row>
    <row r="29" spans="1:9" ht="17.25" thickBot="1">
      <c r="A29" s="131"/>
      <c r="B29" s="177" t="s">
        <v>6</v>
      </c>
      <c r="C29" s="164" t="s">
        <v>86</v>
      </c>
      <c r="D29" s="162" t="s">
        <v>161</v>
      </c>
      <c r="E29" s="184">
        <v>16732.003472222223</v>
      </c>
      <c r="F29" s="184">
        <v>50924.4</v>
      </c>
      <c r="G29" s="169">
        <f>(F29-E29)/E29</f>
        <v>2.0435327176773881</v>
      </c>
      <c r="H29" s="184">
        <v>44674.400000000001</v>
      </c>
      <c r="I29" s="169">
        <f>(F29-H29)/H29</f>
        <v>0.13990115144243684</v>
      </c>
    </row>
    <row r="30" spans="1:9" ht="16.5">
      <c r="A30" s="37"/>
      <c r="B30" s="177" t="s">
        <v>11</v>
      </c>
      <c r="C30" s="164" t="s">
        <v>91</v>
      </c>
      <c r="D30" s="162" t="s">
        <v>81</v>
      </c>
      <c r="E30" s="184">
        <v>6423.5555555555557</v>
      </c>
      <c r="F30" s="184">
        <v>20524.888888888891</v>
      </c>
      <c r="G30" s="169">
        <f>(F30-E30)/E30</f>
        <v>2.1952535805715079</v>
      </c>
      <c r="H30" s="184">
        <v>17958.222222222223</v>
      </c>
      <c r="I30" s="169">
        <f>(F30-H30)/H30</f>
        <v>0.1429243181705688</v>
      </c>
    </row>
    <row r="31" spans="1:9" ht="17.25" thickBot="1">
      <c r="A31" s="38"/>
      <c r="B31" s="178" t="s">
        <v>7</v>
      </c>
      <c r="C31" s="165" t="s">
        <v>87</v>
      </c>
      <c r="D31" s="161" t="s">
        <v>161</v>
      </c>
      <c r="E31" s="187">
        <v>11558.916666666668</v>
      </c>
      <c r="F31" s="187">
        <v>43116</v>
      </c>
      <c r="G31" s="171">
        <f>(F31-E31)/E31</f>
        <v>2.7301073485837049</v>
      </c>
      <c r="H31" s="187">
        <v>32957.699999999997</v>
      </c>
      <c r="I31" s="171">
        <f>(F31-H31)/H31</f>
        <v>0.30822235774947898</v>
      </c>
    </row>
    <row r="32" spans="1:9" ht="15.75" customHeight="1" thickBot="1">
      <c r="A32" s="235" t="s">
        <v>188</v>
      </c>
      <c r="B32" s="236"/>
      <c r="C32" s="236"/>
      <c r="D32" s="237"/>
      <c r="E32" s="99">
        <f>SUM(E16:E31)</f>
        <v>224792.65982142859</v>
      </c>
      <c r="F32" s="100">
        <f>SUM(F16:F31)</f>
        <v>922436.10158730159</v>
      </c>
      <c r="G32" s="101">
        <f t="shared" ref="G32" si="0">(F32-E32)/E32</f>
        <v>3.1034974287864601</v>
      </c>
      <c r="H32" s="100">
        <f>SUM(H16:H31)</f>
        <v>891956.33928571432</v>
      </c>
      <c r="I32" s="104">
        <f t="shared" ref="I32" si="1">(F32-H32)/H32</f>
        <v>3.4171809716600818E-2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26</v>
      </c>
      <c r="C34" s="166" t="s">
        <v>100</v>
      </c>
      <c r="D34" s="168" t="s">
        <v>161</v>
      </c>
      <c r="E34" s="190">
        <v>18303.240079365081</v>
      </c>
      <c r="F34" s="190">
        <v>100249.26666666666</v>
      </c>
      <c r="G34" s="169">
        <f>(F34-E34)/E34</f>
        <v>4.4771322581124222</v>
      </c>
      <c r="H34" s="190">
        <v>109689.425</v>
      </c>
      <c r="I34" s="169">
        <f>(F34-H34)/H34</f>
        <v>-8.6062611170888537E-2</v>
      </c>
    </row>
    <row r="35" spans="1:9" ht="16.5">
      <c r="A35" s="37"/>
      <c r="B35" s="177" t="s">
        <v>30</v>
      </c>
      <c r="C35" s="164" t="s">
        <v>104</v>
      </c>
      <c r="D35" s="160" t="s">
        <v>161</v>
      </c>
      <c r="E35" s="184">
        <v>38062.044444444444</v>
      </c>
      <c r="F35" s="184">
        <v>87008.200000000012</v>
      </c>
      <c r="G35" s="169">
        <f>(F35-E35)/E35</f>
        <v>1.285957080602899</v>
      </c>
      <c r="H35" s="184">
        <v>85858.200000000012</v>
      </c>
      <c r="I35" s="169">
        <f>(F35-H35)/H35</f>
        <v>1.3394177842069829E-2</v>
      </c>
    </row>
    <row r="36" spans="1:9" ht="16.5">
      <c r="A36" s="37"/>
      <c r="B36" s="179" t="s">
        <v>27</v>
      </c>
      <c r="C36" s="164" t="s">
        <v>101</v>
      </c>
      <c r="D36" s="160" t="s">
        <v>161</v>
      </c>
      <c r="E36" s="184">
        <v>17190.547619047618</v>
      </c>
      <c r="F36" s="184">
        <v>96915.933333333334</v>
      </c>
      <c r="G36" s="169">
        <f>(F36-E36)/E36</f>
        <v>4.6377455495337276</v>
      </c>
      <c r="H36" s="184">
        <v>94564.425000000003</v>
      </c>
      <c r="I36" s="169">
        <f>(F36-H36)/H36</f>
        <v>2.4866733270289872E-2</v>
      </c>
    </row>
    <row r="37" spans="1:9" ht="16.5">
      <c r="A37" s="37"/>
      <c r="B37" s="177" t="s">
        <v>29</v>
      </c>
      <c r="C37" s="164" t="s">
        <v>103</v>
      </c>
      <c r="D37" s="160" t="s">
        <v>161</v>
      </c>
      <c r="E37" s="184">
        <v>17783.3</v>
      </c>
      <c r="F37" s="184">
        <v>71750</v>
      </c>
      <c r="G37" s="169">
        <f>(F37-E37)/E37</f>
        <v>3.0346842262122329</v>
      </c>
      <c r="H37" s="184">
        <v>68100</v>
      </c>
      <c r="I37" s="169">
        <f>(F37-H37)/H37</f>
        <v>5.3597650513950074E-2</v>
      </c>
    </row>
    <row r="38" spans="1:9" ht="17.25" thickBot="1">
      <c r="A38" s="38"/>
      <c r="B38" s="179" t="s">
        <v>28</v>
      </c>
      <c r="C38" s="164" t="s">
        <v>102</v>
      </c>
      <c r="D38" s="172" t="s">
        <v>161</v>
      </c>
      <c r="E38" s="187">
        <v>25081.216666666667</v>
      </c>
      <c r="F38" s="187">
        <v>97124.966666666674</v>
      </c>
      <c r="G38" s="171">
        <f>(F38-E38)/E38</f>
        <v>2.8724184698642343</v>
      </c>
      <c r="H38" s="187">
        <v>87616.6</v>
      </c>
      <c r="I38" s="171">
        <f>(F38-H38)/H38</f>
        <v>0.10852243372450732</v>
      </c>
    </row>
    <row r="39" spans="1:9" ht="15.75" customHeight="1" thickBot="1">
      <c r="A39" s="235" t="s">
        <v>189</v>
      </c>
      <c r="B39" s="236"/>
      <c r="C39" s="236"/>
      <c r="D39" s="237"/>
      <c r="E39" s="83">
        <f>SUM(E34:E38)</f>
        <v>116420.3488095238</v>
      </c>
      <c r="F39" s="102">
        <f>SUM(F34:F38)</f>
        <v>453048.3666666667</v>
      </c>
      <c r="G39" s="103">
        <f t="shared" ref="G39" si="2">(F39-E39)/E39</f>
        <v>2.8914877965870254</v>
      </c>
      <c r="H39" s="102">
        <f>SUM(H34:H38)</f>
        <v>445828.65</v>
      </c>
      <c r="I39" s="104">
        <f t="shared" ref="I39" si="3">(F39-H39)/H39</f>
        <v>1.619392712125314E-2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33</v>
      </c>
      <c r="C41" s="164" t="s">
        <v>107</v>
      </c>
      <c r="D41" s="168" t="s">
        <v>161</v>
      </c>
      <c r="E41" s="182">
        <v>201196.58749999999</v>
      </c>
      <c r="F41" s="184">
        <v>564629.33333333337</v>
      </c>
      <c r="G41" s="169">
        <f>(F41-E41)/E41</f>
        <v>1.8063564116530224</v>
      </c>
      <c r="H41" s="184">
        <v>643807.71428571432</v>
      </c>
      <c r="I41" s="169">
        <f>(F41-H41)/H41</f>
        <v>-0.12298451726417572</v>
      </c>
    </row>
    <row r="42" spans="1:9" ht="16.5">
      <c r="A42" s="37"/>
      <c r="B42" s="177" t="s">
        <v>32</v>
      </c>
      <c r="C42" s="164" t="s">
        <v>106</v>
      </c>
      <c r="D42" s="160" t="s">
        <v>161</v>
      </c>
      <c r="E42" s="185">
        <v>300718.32976190478</v>
      </c>
      <c r="F42" s="184">
        <v>943536</v>
      </c>
      <c r="G42" s="169">
        <f>(F42-E42)/E42</f>
        <v>2.1376072111967677</v>
      </c>
      <c r="H42" s="184">
        <v>960624.31201007846</v>
      </c>
      <c r="I42" s="169">
        <f>(F42-H42)/H42</f>
        <v>-1.7788756537216576E-2</v>
      </c>
    </row>
    <row r="43" spans="1:9" ht="16.5">
      <c r="A43" s="37"/>
      <c r="B43" s="179" t="s">
        <v>31</v>
      </c>
      <c r="C43" s="164" t="s">
        <v>105</v>
      </c>
      <c r="D43" s="160" t="s">
        <v>161</v>
      </c>
      <c r="E43" s="185">
        <v>437127.51666666666</v>
      </c>
      <c r="F43" s="192">
        <v>1511157.3333333335</v>
      </c>
      <c r="G43" s="169">
        <f>(F43-E43)/E43</f>
        <v>2.4570171762618016</v>
      </c>
      <c r="H43" s="192">
        <v>1508453.8</v>
      </c>
      <c r="I43" s="169">
        <f>(F43-H43)/H43</f>
        <v>1.7922546473305592E-3</v>
      </c>
    </row>
    <row r="44" spans="1:9" ht="16.5">
      <c r="A44" s="37"/>
      <c r="B44" s="177" t="s">
        <v>35</v>
      </c>
      <c r="C44" s="164" t="s">
        <v>152</v>
      </c>
      <c r="D44" s="160" t="s">
        <v>161</v>
      </c>
      <c r="E44" s="185">
        <v>97443.333333333328</v>
      </c>
      <c r="F44" s="185">
        <v>206079.99999999997</v>
      </c>
      <c r="G44" s="169">
        <f>(F44-E44)/E44</f>
        <v>1.114870180959874</v>
      </c>
      <c r="H44" s="185">
        <v>205619.99999999997</v>
      </c>
      <c r="I44" s="169">
        <f>(F44-H44)/H44</f>
        <v>2.2371364653243852E-3</v>
      </c>
    </row>
    <row r="45" spans="1:9" ht="16.5">
      <c r="A45" s="37"/>
      <c r="B45" s="177" t="s">
        <v>34</v>
      </c>
      <c r="C45" s="164" t="s">
        <v>154</v>
      </c>
      <c r="D45" s="160" t="s">
        <v>161</v>
      </c>
      <c r="E45" s="185">
        <v>103780.10714285713</v>
      </c>
      <c r="F45" s="185">
        <v>339968</v>
      </c>
      <c r="G45" s="169">
        <f>(F45-E45)/E45</f>
        <v>2.2758493834663471</v>
      </c>
      <c r="H45" s="185">
        <v>306391.29099344101</v>
      </c>
      <c r="I45" s="169">
        <f>(F45-H45)/H45</f>
        <v>0.10958767430265429</v>
      </c>
    </row>
    <row r="46" spans="1:9" ht="16.5" customHeight="1" thickBot="1">
      <c r="A46" s="38"/>
      <c r="B46" s="177" t="s">
        <v>36</v>
      </c>
      <c r="C46" s="164" t="s">
        <v>153</v>
      </c>
      <c r="D46" s="160" t="s">
        <v>161</v>
      </c>
      <c r="E46" s="188">
        <v>224167.49107142855</v>
      </c>
      <c r="F46" s="188">
        <v>764437.33333333337</v>
      </c>
      <c r="G46" s="175">
        <f>(F46-E46)/E46</f>
        <v>2.4101168268406665</v>
      </c>
      <c r="H46" s="188">
        <v>685994.83202687569</v>
      </c>
      <c r="I46" s="175">
        <f>(F46-H46)/H46</f>
        <v>0.11434853098628661</v>
      </c>
    </row>
    <row r="47" spans="1:9" ht="15.75" customHeight="1" thickBot="1">
      <c r="A47" s="235" t="s">
        <v>190</v>
      </c>
      <c r="B47" s="236"/>
      <c r="C47" s="236"/>
      <c r="D47" s="237"/>
      <c r="E47" s="83">
        <f>SUM(E41:E46)</f>
        <v>1364433.3654761906</v>
      </c>
      <c r="F47" s="83">
        <f>SUM(F41:F46)</f>
        <v>4329808</v>
      </c>
      <c r="G47" s="103">
        <f t="shared" ref="G47" si="4">(F47-E47)/E47</f>
        <v>2.1733378188746406</v>
      </c>
      <c r="H47" s="102">
        <f>SUM(H41:H46)</f>
        <v>4310891.9493161095</v>
      </c>
      <c r="I47" s="104">
        <f t="shared" ref="I47" si="5">(F47-H47)/H47</f>
        <v>4.3879667842037558E-3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50</v>
      </c>
      <c r="C49" s="164" t="s">
        <v>159</v>
      </c>
      <c r="D49" s="168" t="s">
        <v>112</v>
      </c>
      <c r="E49" s="182">
        <v>473962.5</v>
      </c>
      <c r="F49" s="182">
        <v>1776312</v>
      </c>
      <c r="G49" s="169">
        <f>(F49-E49)/E49</f>
        <v>2.7477901732732022</v>
      </c>
      <c r="H49" s="182">
        <v>1836318</v>
      </c>
      <c r="I49" s="169">
        <f>(F49-H49)/H49</f>
        <v>-3.2677346734062404E-2</v>
      </c>
    </row>
    <row r="50" spans="1:9" ht="16.5">
      <c r="A50" s="37"/>
      <c r="B50" s="177" t="s">
        <v>48</v>
      </c>
      <c r="C50" s="164" t="s">
        <v>157</v>
      </c>
      <c r="D50" s="162" t="s">
        <v>114</v>
      </c>
      <c r="E50" s="185">
        <v>370602.31952380954</v>
      </c>
      <c r="F50" s="185">
        <v>1241632</v>
      </c>
      <c r="G50" s="169">
        <f>(F50-E50)/E50</f>
        <v>2.3503082268761428</v>
      </c>
      <c r="H50" s="185">
        <v>1248926.33375</v>
      </c>
      <c r="I50" s="169">
        <f>(F50-H50)/H50</f>
        <v>-5.8404835840863223E-3</v>
      </c>
    </row>
    <row r="51" spans="1:9" ht="16.5">
      <c r="A51" s="37"/>
      <c r="B51" s="177" t="s">
        <v>49</v>
      </c>
      <c r="C51" s="164" t="s">
        <v>158</v>
      </c>
      <c r="D51" s="160" t="s">
        <v>199</v>
      </c>
      <c r="E51" s="185">
        <v>33049.4</v>
      </c>
      <c r="F51" s="185">
        <v>138201.72900335945</v>
      </c>
      <c r="G51" s="169">
        <f>(F51-E51)/E51</f>
        <v>3.1816713466313895</v>
      </c>
      <c r="H51" s="185">
        <v>137893.24300111982</v>
      </c>
      <c r="I51" s="169">
        <f>(F51-H51)/H51</f>
        <v>2.237136465324311E-3</v>
      </c>
    </row>
    <row r="52" spans="1:9" ht="16.5">
      <c r="A52" s="37"/>
      <c r="B52" s="177" t="s">
        <v>46</v>
      </c>
      <c r="C52" s="164" t="s">
        <v>111</v>
      </c>
      <c r="D52" s="160" t="s">
        <v>110</v>
      </c>
      <c r="E52" s="185">
        <v>105643.25</v>
      </c>
      <c r="F52" s="185">
        <v>315196.34490481525</v>
      </c>
      <c r="G52" s="169">
        <f>(F52-E52)/E52</f>
        <v>1.983591899196733</v>
      </c>
      <c r="H52" s="185">
        <v>314492.78163493838</v>
      </c>
      <c r="I52" s="169">
        <f>(F52-H52)/H52</f>
        <v>2.2371364653245608E-3</v>
      </c>
    </row>
    <row r="53" spans="1:9" ht="16.5">
      <c r="A53" s="37"/>
      <c r="B53" s="177" t="s">
        <v>45</v>
      </c>
      <c r="C53" s="164" t="s">
        <v>109</v>
      </c>
      <c r="D53" s="162" t="s">
        <v>108</v>
      </c>
      <c r="E53" s="185">
        <v>126754.36111111112</v>
      </c>
      <c r="F53" s="185">
        <v>360586.87769068056</v>
      </c>
      <c r="G53" s="169">
        <f>(F53-E53)/E53</f>
        <v>1.8447690046308944</v>
      </c>
      <c r="H53" s="185">
        <v>354119.99626726389</v>
      </c>
      <c r="I53" s="169">
        <f>(F53-H53)/H53</f>
        <v>1.8261836359378968E-2</v>
      </c>
    </row>
    <row r="54" spans="1:9" ht="16.5" customHeight="1" thickBot="1">
      <c r="A54" s="38"/>
      <c r="B54" s="177" t="s">
        <v>47</v>
      </c>
      <c r="C54" s="164" t="s">
        <v>113</v>
      </c>
      <c r="D54" s="161" t="s">
        <v>114</v>
      </c>
      <c r="E54" s="188">
        <v>318965.07142857142</v>
      </c>
      <c r="F54" s="188">
        <v>972410.12318029127</v>
      </c>
      <c r="G54" s="175">
        <f>(F54-E54)/E54</f>
        <v>2.0486414039790914</v>
      </c>
      <c r="H54" s="188">
        <v>925667.27915533516</v>
      </c>
      <c r="I54" s="175">
        <f>(F54-H54)/H54</f>
        <v>5.0496377129813454E-2</v>
      </c>
    </row>
    <row r="55" spans="1:9" ht="15.75" customHeight="1" thickBot="1">
      <c r="A55" s="235" t="s">
        <v>191</v>
      </c>
      <c r="B55" s="236"/>
      <c r="C55" s="236"/>
      <c r="D55" s="237"/>
      <c r="E55" s="83">
        <f>SUM(E49:E54)</f>
        <v>1428976.902063492</v>
      </c>
      <c r="F55" s="83">
        <f>SUM(F49:F54)</f>
        <v>4804339.0747791473</v>
      </c>
      <c r="G55" s="103">
        <f t="shared" ref="G55" si="6">(F55-E55)/E55</f>
        <v>2.3620830874463512</v>
      </c>
      <c r="H55" s="83">
        <f>SUM(H49:H54)</f>
        <v>4817417.6338086575</v>
      </c>
      <c r="I55" s="104">
        <f t="shared" ref="I55" si="7">(F55-H55)/H55</f>
        <v>-2.7148484984413353E-3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56</v>
      </c>
      <c r="C57" s="167" t="s">
        <v>123</v>
      </c>
      <c r="D57" s="168" t="s">
        <v>120</v>
      </c>
      <c r="E57" s="182">
        <v>542700</v>
      </c>
      <c r="F57" s="143">
        <v>1068629.3333333333</v>
      </c>
      <c r="G57" s="170">
        <f>(F57-E57)/E57</f>
        <v>0.96909772127019211</v>
      </c>
      <c r="H57" s="143">
        <v>1161306</v>
      </c>
      <c r="I57" s="170">
        <f>(F57-H57)/H57</f>
        <v>-7.9803830055701727E-2</v>
      </c>
    </row>
    <row r="58" spans="1:9" ht="16.5">
      <c r="A58" s="109"/>
      <c r="B58" s="199" t="s">
        <v>42</v>
      </c>
      <c r="C58" s="164" t="s">
        <v>198</v>
      </c>
      <c r="D58" s="160" t="s">
        <v>114</v>
      </c>
      <c r="E58" s="185">
        <v>33096.5625</v>
      </c>
      <c r="F58" s="196">
        <v>91690.666666666672</v>
      </c>
      <c r="G58" s="169">
        <f>(F58-E58)/E58</f>
        <v>1.7703984867512048</v>
      </c>
      <c r="H58" s="196">
        <v>96406.170212765966</v>
      </c>
      <c r="I58" s="169">
        <f>(F58-H58)/H58</f>
        <v>-4.8912881153688595E-2</v>
      </c>
    </row>
    <row r="59" spans="1:9" ht="16.5">
      <c r="A59" s="109"/>
      <c r="B59" s="199" t="s">
        <v>38</v>
      </c>
      <c r="C59" s="164" t="s">
        <v>115</v>
      </c>
      <c r="D59" s="160" t="s">
        <v>114</v>
      </c>
      <c r="E59" s="185">
        <v>55887.499999999993</v>
      </c>
      <c r="F59" s="196">
        <v>148513.50503919373</v>
      </c>
      <c r="G59" s="169">
        <f>(F59-E59)/E59</f>
        <v>1.6573653328417577</v>
      </c>
      <c r="H59" s="196">
        <v>151986.25699888018</v>
      </c>
      <c r="I59" s="169">
        <f>(F59-H59)/H59</f>
        <v>-2.2849118257528018E-2</v>
      </c>
    </row>
    <row r="60" spans="1:9" ht="16.5">
      <c r="A60" s="109"/>
      <c r="B60" s="199" t="s">
        <v>40</v>
      </c>
      <c r="C60" s="164" t="s">
        <v>117</v>
      </c>
      <c r="D60" s="160" t="s">
        <v>114</v>
      </c>
      <c r="E60" s="185">
        <v>50188.6</v>
      </c>
      <c r="F60" s="196">
        <v>138342.39999999999</v>
      </c>
      <c r="G60" s="169">
        <f>(F60-E60)/E60</f>
        <v>1.7564506680800021</v>
      </c>
      <c r="H60" s="196">
        <v>138033.60000000001</v>
      </c>
      <c r="I60" s="169">
        <f>(F60-H60)/H60</f>
        <v>2.2371364653243002E-3</v>
      </c>
    </row>
    <row r="61" spans="1:9" s="126" customFormat="1" ht="16.5">
      <c r="A61" s="148"/>
      <c r="B61" s="199" t="s">
        <v>39</v>
      </c>
      <c r="C61" s="164" t="s">
        <v>116</v>
      </c>
      <c r="D61" s="160" t="s">
        <v>114</v>
      </c>
      <c r="E61" s="185">
        <v>57953.333333333336</v>
      </c>
      <c r="F61" s="201">
        <v>155306.66666666666</v>
      </c>
      <c r="G61" s="169">
        <f>(F61-E61)/E61</f>
        <v>1.6798573564937302</v>
      </c>
      <c r="H61" s="201">
        <v>154960</v>
      </c>
      <c r="I61" s="169">
        <f>(F61-H61)/H61</f>
        <v>2.2371364653243223E-3</v>
      </c>
    </row>
    <row r="62" spans="1:9" s="126" customFormat="1" ht="17.25" thickBot="1">
      <c r="A62" s="148"/>
      <c r="B62" s="200" t="s">
        <v>43</v>
      </c>
      <c r="C62" s="165" t="s">
        <v>119</v>
      </c>
      <c r="D62" s="161" t="s">
        <v>114</v>
      </c>
      <c r="E62" s="188">
        <v>33333.333333333328</v>
      </c>
      <c r="F62" s="188">
        <v>110432</v>
      </c>
      <c r="G62" s="174">
        <f>(F62-E62)/E62</f>
        <v>2.3129600000000003</v>
      </c>
      <c r="H62" s="188">
        <v>110185.5</v>
      </c>
      <c r="I62" s="174">
        <f>(F62-H62)/H62</f>
        <v>2.2371364653243847E-3</v>
      </c>
    </row>
    <row r="63" spans="1:9" s="126" customFormat="1" ht="16.5">
      <c r="A63" s="148"/>
      <c r="B63" s="94" t="s">
        <v>55</v>
      </c>
      <c r="C63" s="163" t="s">
        <v>122</v>
      </c>
      <c r="D63" s="160" t="s">
        <v>120</v>
      </c>
      <c r="E63" s="185">
        <v>85265.5</v>
      </c>
      <c r="F63" s="195">
        <v>197008</v>
      </c>
      <c r="G63" s="169">
        <f>(F63-E63)/E63</f>
        <v>1.3105241862183414</v>
      </c>
      <c r="H63" s="195">
        <v>196568.25</v>
      </c>
      <c r="I63" s="169">
        <f>(F63-H63)/H63</f>
        <v>2.2371364653243847E-3</v>
      </c>
    </row>
    <row r="64" spans="1:9" s="126" customFormat="1" ht="16.5">
      <c r="A64" s="148"/>
      <c r="B64" s="199" t="s">
        <v>54</v>
      </c>
      <c r="C64" s="164" t="s">
        <v>121</v>
      </c>
      <c r="D64" s="162" t="s">
        <v>120</v>
      </c>
      <c r="E64" s="192">
        <v>82074.71428571429</v>
      </c>
      <c r="F64" s="196">
        <v>212864</v>
      </c>
      <c r="G64" s="169">
        <f>(F64-E64)/E64</f>
        <v>1.5935393361101295</v>
      </c>
      <c r="H64" s="196">
        <v>212388.85714285713</v>
      </c>
      <c r="I64" s="169">
        <f>(F64-H64)/H64</f>
        <v>2.2371364653244437E-3</v>
      </c>
    </row>
    <row r="65" spans="1:9" ht="16.5" customHeight="1" thickBot="1">
      <c r="A65" s="110"/>
      <c r="B65" s="200" t="s">
        <v>41</v>
      </c>
      <c r="C65" s="165" t="s">
        <v>118</v>
      </c>
      <c r="D65" s="161" t="s">
        <v>114</v>
      </c>
      <c r="E65" s="188">
        <v>65376.25</v>
      </c>
      <c r="F65" s="197">
        <v>198016</v>
      </c>
      <c r="G65" s="174">
        <f>(F65-E65)/E65</f>
        <v>2.0288675168734822</v>
      </c>
      <c r="H65" s="197">
        <v>189080.74972004478</v>
      </c>
      <c r="I65" s="174">
        <f>(F65-H65)/H65</f>
        <v>4.7256266400386368E-2</v>
      </c>
    </row>
    <row r="66" spans="1:9" ht="15.75" customHeight="1" thickBot="1">
      <c r="A66" s="235" t="s">
        <v>192</v>
      </c>
      <c r="B66" s="246"/>
      <c r="C66" s="246"/>
      <c r="D66" s="247"/>
      <c r="E66" s="99">
        <f>SUM(E57:E65)</f>
        <v>1005875.793452381</v>
      </c>
      <c r="F66" s="99">
        <f>SUM(F57:F65)</f>
        <v>2320802.5717058601</v>
      </c>
      <c r="G66" s="101">
        <f t="shared" ref="G66" si="8">(F66-E66)/E66</f>
        <v>1.3072456726892381</v>
      </c>
      <c r="H66" s="99">
        <f>SUM(H57:H65)</f>
        <v>2410915.3840745483</v>
      </c>
      <c r="I66" s="152">
        <f t="shared" ref="I66" si="9">(F66-H66)/H66</f>
        <v>-3.737701163795875E-2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59</v>
      </c>
      <c r="C68" s="164" t="s">
        <v>128</v>
      </c>
      <c r="D68" s="168" t="s">
        <v>124</v>
      </c>
      <c r="E68" s="182">
        <v>138618.8125</v>
      </c>
      <c r="F68" s="190">
        <v>398833.50503919373</v>
      </c>
      <c r="G68" s="169">
        <f>(F68-E68)/E68</f>
        <v>1.8771960879349887</v>
      </c>
      <c r="H68" s="190">
        <v>398949.00167973124</v>
      </c>
      <c r="I68" s="169">
        <f>(F68-H68)/H68</f>
        <v>-2.8950226733549957E-4</v>
      </c>
    </row>
    <row r="69" spans="1:9" ht="16.5">
      <c r="A69" s="37"/>
      <c r="B69" s="177" t="s">
        <v>60</v>
      </c>
      <c r="C69" s="164" t="s">
        <v>129</v>
      </c>
      <c r="D69" s="162" t="s">
        <v>206</v>
      </c>
      <c r="E69" s="185">
        <v>706183.0625</v>
      </c>
      <c r="F69" s="184">
        <v>2465568</v>
      </c>
      <c r="G69" s="169">
        <f>(F69-E69)/E69</f>
        <v>2.4914006451407915</v>
      </c>
      <c r="H69" s="184">
        <v>2460064.5</v>
      </c>
      <c r="I69" s="169">
        <f>(F69-H69)/H69</f>
        <v>2.2371364653243847E-3</v>
      </c>
    </row>
    <row r="70" spans="1:9" ht="16.5">
      <c r="A70" s="37"/>
      <c r="B70" s="177" t="s">
        <v>64</v>
      </c>
      <c r="C70" s="164" t="s">
        <v>133</v>
      </c>
      <c r="D70" s="162" t="s">
        <v>127</v>
      </c>
      <c r="E70" s="185">
        <v>72634.087499999994</v>
      </c>
      <c r="F70" s="184">
        <v>224339.3863381859</v>
      </c>
      <c r="G70" s="169">
        <f>(F70-E70)/E70</f>
        <v>2.0886240064375547</v>
      </c>
      <c r="H70" s="184">
        <v>223050.24692049273</v>
      </c>
      <c r="I70" s="169">
        <f>(F70-H70)/H70</f>
        <v>5.7795919775542057E-3</v>
      </c>
    </row>
    <row r="71" spans="1:9" ht="16.5">
      <c r="A71" s="37"/>
      <c r="B71" s="177" t="s">
        <v>62</v>
      </c>
      <c r="C71" s="164" t="s">
        <v>131</v>
      </c>
      <c r="D71" s="162" t="s">
        <v>125</v>
      </c>
      <c r="E71" s="185">
        <v>203643.25</v>
      </c>
      <c r="F71" s="184">
        <v>531775.62374020158</v>
      </c>
      <c r="G71" s="169">
        <f>(F71-E71)/E71</f>
        <v>1.6113098457238411</v>
      </c>
      <c r="H71" s="184">
        <v>520691.14285714284</v>
      </c>
      <c r="I71" s="169">
        <f>(F71-H71)/H71</f>
        <v>2.1288015045225935E-2</v>
      </c>
    </row>
    <row r="72" spans="1:9" ht="16.5">
      <c r="A72" s="37"/>
      <c r="B72" s="177" t="s">
        <v>63</v>
      </c>
      <c r="C72" s="164" t="s">
        <v>132</v>
      </c>
      <c r="D72" s="162" t="s">
        <v>126</v>
      </c>
      <c r="E72" s="185">
        <v>88572.013888888891</v>
      </c>
      <c r="F72" s="184">
        <v>293664</v>
      </c>
      <c r="G72" s="169">
        <f>(F72-E72)/E72</f>
        <v>2.3155393798360877</v>
      </c>
      <c r="H72" s="184">
        <v>284292</v>
      </c>
      <c r="I72" s="169">
        <f>(F72-H72)/H72</f>
        <v>3.2966105272044237E-2</v>
      </c>
    </row>
    <row r="73" spans="1:9" ht="16.5" customHeight="1" thickBot="1">
      <c r="A73" s="37"/>
      <c r="B73" s="177" t="s">
        <v>61</v>
      </c>
      <c r="C73" s="164" t="s">
        <v>130</v>
      </c>
      <c r="D73" s="161" t="s">
        <v>207</v>
      </c>
      <c r="E73" s="188">
        <v>449998.4</v>
      </c>
      <c r="F73" s="193">
        <v>934923.43511260429</v>
      </c>
      <c r="G73" s="175">
        <f>(F73-E73)/E73</f>
        <v>1.0776150206591939</v>
      </c>
      <c r="H73" s="193">
        <v>892209.21911160881</v>
      </c>
      <c r="I73" s="175">
        <f>(F73-H73)/H73</f>
        <v>4.7874663348050711E-2</v>
      </c>
    </row>
    <row r="74" spans="1:9" ht="15.75" customHeight="1" thickBot="1">
      <c r="A74" s="235" t="s">
        <v>205</v>
      </c>
      <c r="B74" s="236"/>
      <c r="C74" s="236"/>
      <c r="D74" s="237"/>
      <c r="E74" s="83">
        <f>SUM(E68:E73)</f>
        <v>1659649.6263888888</v>
      </c>
      <c r="F74" s="83">
        <f>SUM(F68:F73)</f>
        <v>4849103.9502301849</v>
      </c>
      <c r="G74" s="103">
        <f t="shared" ref="G74" si="10">(F74-E74)/E74</f>
        <v>1.9217636500669111</v>
      </c>
      <c r="H74" s="83">
        <f>SUM(H68:H73)</f>
        <v>4779256.110568976</v>
      </c>
      <c r="I74" s="104">
        <f t="shared" ref="I74" si="11">(F74-H74)/H74</f>
        <v>1.4614793190669467E-2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67</v>
      </c>
      <c r="C76" s="166" t="s">
        <v>139</v>
      </c>
      <c r="D76" s="168" t="s">
        <v>135</v>
      </c>
      <c r="E76" s="182">
        <v>64687.0625</v>
      </c>
      <c r="F76" s="182">
        <v>204288</v>
      </c>
      <c r="G76" s="169">
        <f>(F76-E76)/E76</f>
        <v>2.1580967214271016</v>
      </c>
      <c r="H76" s="182">
        <v>205769</v>
      </c>
      <c r="I76" s="169">
        <f>(F76-H76)/H76</f>
        <v>-7.1973912494107473E-3</v>
      </c>
    </row>
    <row r="77" spans="1:9" ht="16.5">
      <c r="A77" s="37"/>
      <c r="B77" s="177" t="s">
        <v>71</v>
      </c>
      <c r="C77" s="164" t="s">
        <v>200</v>
      </c>
      <c r="D77" s="162" t="s">
        <v>134</v>
      </c>
      <c r="E77" s="185">
        <v>31662.658333333333</v>
      </c>
      <c r="F77" s="185">
        <v>105230.22222222222</v>
      </c>
      <c r="G77" s="169">
        <f>(F77-E77)/E77</f>
        <v>2.3234803317648018</v>
      </c>
      <c r="H77" s="185">
        <v>105990.00149309443</v>
      </c>
      <c r="I77" s="169">
        <f>(F77-H77)/H77</f>
        <v>-7.1684051341551654E-3</v>
      </c>
    </row>
    <row r="78" spans="1:9" ht="16.5">
      <c r="A78" s="37"/>
      <c r="B78" s="177" t="s">
        <v>70</v>
      </c>
      <c r="C78" s="164" t="s">
        <v>141</v>
      </c>
      <c r="D78" s="162" t="s">
        <v>137</v>
      </c>
      <c r="E78" s="185">
        <v>40115</v>
      </c>
      <c r="F78" s="185">
        <v>139792.05375139977</v>
      </c>
      <c r="G78" s="169">
        <f>(F78-E78)/E78</f>
        <v>2.4847825938277395</v>
      </c>
      <c r="H78" s="185">
        <v>139480.01791713326</v>
      </c>
      <c r="I78" s="169">
        <f>(F78-H78)/H78</f>
        <v>2.2371364653243544E-3</v>
      </c>
    </row>
    <row r="79" spans="1:9" ht="16.5">
      <c r="A79" s="37"/>
      <c r="B79" s="177" t="s">
        <v>68</v>
      </c>
      <c r="C79" s="164" t="s">
        <v>138</v>
      </c>
      <c r="D79" s="162" t="s">
        <v>134</v>
      </c>
      <c r="E79" s="185">
        <v>78931.428571428565</v>
      </c>
      <c r="F79" s="185">
        <v>271988.7878561652</v>
      </c>
      <c r="G79" s="169">
        <f>(F79-E79)/E79</f>
        <v>2.4458870538499178</v>
      </c>
      <c r="H79" s="185">
        <v>269395.00335946248</v>
      </c>
      <c r="I79" s="169">
        <f>(F79-H79)/H79</f>
        <v>9.6281833900302479E-3</v>
      </c>
    </row>
    <row r="80" spans="1:9" ht="16.5" customHeight="1" thickBot="1">
      <c r="A80" s="38"/>
      <c r="B80" s="177" t="s">
        <v>69</v>
      </c>
      <c r="C80" s="164" t="s">
        <v>140</v>
      </c>
      <c r="D80" s="161" t="s">
        <v>136</v>
      </c>
      <c r="E80" s="188">
        <v>28052.416666666668</v>
      </c>
      <c r="F80" s="188">
        <v>83730.681597611052</v>
      </c>
      <c r="G80" s="169">
        <f>(F80-E80)/E80</f>
        <v>1.9847938804183018</v>
      </c>
      <c r="H80" s="188">
        <v>80062.11048898843</v>
      </c>
      <c r="I80" s="169">
        <f>(F80-H80)/H80</f>
        <v>4.582156386106246E-2</v>
      </c>
    </row>
    <row r="81" spans="1:11" ht="15.75" customHeight="1" thickBot="1">
      <c r="A81" s="235" t="s">
        <v>193</v>
      </c>
      <c r="B81" s="236"/>
      <c r="C81" s="236"/>
      <c r="D81" s="237"/>
      <c r="E81" s="83">
        <f>SUM(E76:E80)</f>
        <v>243448.56607142856</v>
      </c>
      <c r="F81" s="83">
        <f>SUM(F76:F80)</f>
        <v>805029.74542739824</v>
      </c>
      <c r="G81" s="103">
        <f t="shared" ref="G81" si="12">(F81-E81)/E81</f>
        <v>2.3067754656283332</v>
      </c>
      <c r="H81" s="83">
        <f>SUM(H76:H80)</f>
        <v>800696.1332586786</v>
      </c>
      <c r="I81" s="104">
        <f t="shared" ref="I81" si="13">(F81-H81)/H81</f>
        <v>5.4123056034786612E-3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79</v>
      </c>
      <c r="C83" s="164" t="s">
        <v>155</v>
      </c>
      <c r="D83" s="168" t="s">
        <v>156</v>
      </c>
      <c r="E83" s="185">
        <v>133666</v>
      </c>
      <c r="F83" s="182">
        <v>701269.33333333337</v>
      </c>
      <c r="G83" s="170">
        <f>(F83-E83)/E83</f>
        <v>4.2464301567588869</v>
      </c>
      <c r="H83" s="182">
        <v>760791.99776035838</v>
      </c>
      <c r="I83" s="170">
        <f>(F83-H83)/H83</f>
        <v>-7.8237763544108718E-2</v>
      </c>
    </row>
    <row r="84" spans="1:11" ht="16.5">
      <c r="A84" s="37"/>
      <c r="B84" s="177" t="s">
        <v>77</v>
      </c>
      <c r="C84" s="164" t="s">
        <v>146</v>
      </c>
      <c r="D84" s="160" t="s">
        <v>162</v>
      </c>
      <c r="E84" s="185">
        <v>25078.711805555558</v>
      </c>
      <c r="F84" s="185">
        <v>91392</v>
      </c>
      <c r="G84" s="169">
        <f>(F84-E84)/E84</f>
        <v>2.6442063176368729</v>
      </c>
      <c r="H84" s="185">
        <v>96668.255039193726</v>
      </c>
      <c r="I84" s="169">
        <f>(F84-H84)/H84</f>
        <v>-5.4581051836039562E-2</v>
      </c>
    </row>
    <row r="85" spans="1:11" ht="16.5">
      <c r="A85" s="37"/>
      <c r="B85" s="177" t="s">
        <v>76</v>
      </c>
      <c r="C85" s="164" t="s">
        <v>143</v>
      </c>
      <c r="D85" s="162" t="s">
        <v>161</v>
      </c>
      <c r="E85" s="185">
        <v>31712.821428571431</v>
      </c>
      <c r="F85" s="176">
        <v>93968</v>
      </c>
      <c r="G85" s="169">
        <f>(F85-E85)/E85</f>
        <v>1.9630917643720034</v>
      </c>
      <c r="H85" s="176">
        <v>98116.5</v>
      </c>
      <c r="I85" s="169">
        <f>(F85-H85)/H85</f>
        <v>-4.22813695963472E-2</v>
      </c>
    </row>
    <row r="86" spans="1:11" ht="16.5">
      <c r="A86" s="37"/>
      <c r="B86" s="177" t="s">
        <v>78</v>
      </c>
      <c r="C86" s="164" t="s">
        <v>149</v>
      </c>
      <c r="D86" s="162" t="s">
        <v>147</v>
      </c>
      <c r="E86" s="185">
        <v>37067.232142857145</v>
      </c>
      <c r="F86" s="185">
        <v>127682.10705487123</v>
      </c>
      <c r="G86" s="169">
        <f>(F86-E86)/E86</f>
        <v>2.4446086117998851</v>
      </c>
      <c r="H86" s="185">
        <v>133023.39574468083</v>
      </c>
      <c r="I86" s="169">
        <f>(F86-H86)/H86</f>
        <v>-4.0153002108451921E-2</v>
      </c>
    </row>
    <row r="87" spans="1:11" ht="16.5">
      <c r="A87" s="37"/>
      <c r="B87" s="177" t="s">
        <v>75</v>
      </c>
      <c r="C87" s="164" t="s">
        <v>148</v>
      </c>
      <c r="D87" s="173" t="s">
        <v>145</v>
      </c>
      <c r="E87" s="194">
        <v>16300.108333333334</v>
      </c>
      <c r="F87" s="194">
        <v>43904</v>
      </c>
      <c r="G87" s="169">
        <f>(F87-E87)/E87</f>
        <v>1.6934790310698344</v>
      </c>
      <c r="H87" s="194">
        <v>43806</v>
      </c>
      <c r="I87" s="169">
        <f>(F87-H87)/H87</f>
        <v>2.2371364653243847E-3</v>
      </c>
    </row>
    <row r="88" spans="1:11" ht="16.5">
      <c r="A88" s="37"/>
      <c r="B88" s="177" t="s">
        <v>74</v>
      </c>
      <c r="C88" s="164" t="s">
        <v>144</v>
      </c>
      <c r="D88" s="173" t="s">
        <v>142</v>
      </c>
      <c r="E88" s="194">
        <v>24255.958333333332</v>
      </c>
      <c r="F88" s="194">
        <v>71552</v>
      </c>
      <c r="G88" s="169">
        <f>(F88-E88)/E88</f>
        <v>1.9498731411354258</v>
      </c>
      <c r="H88" s="194">
        <v>71392.28571428571</v>
      </c>
      <c r="I88" s="169">
        <f>(F88-H88)/H88</f>
        <v>2.2371364653244433E-3</v>
      </c>
    </row>
    <row r="89" spans="1:11" ht="16.5" customHeight="1" thickBot="1">
      <c r="A89" s="35"/>
      <c r="B89" s="178" t="s">
        <v>80</v>
      </c>
      <c r="C89" s="165" t="s">
        <v>151</v>
      </c>
      <c r="D89" s="161" t="s">
        <v>150</v>
      </c>
      <c r="E89" s="188">
        <v>49090.425000000003</v>
      </c>
      <c r="F89" s="188">
        <v>166456.88888888888</v>
      </c>
      <c r="G89" s="171">
        <f>(F89-E89)/E89</f>
        <v>2.3908219146379128</v>
      </c>
      <c r="H89" s="188">
        <v>165568.79999999999</v>
      </c>
      <c r="I89" s="171">
        <f>(F89-H89)/H89</f>
        <v>5.3638661927179979E-3</v>
      </c>
    </row>
    <row r="90" spans="1:11" ht="15.75" customHeight="1" thickBot="1">
      <c r="A90" s="235" t="s">
        <v>194</v>
      </c>
      <c r="B90" s="236"/>
      <c r="C90" s="236"/>
      <c r="D90" s="237"/>
      <c r="E90" s="83">
        <f>SUM(E83:E89)</f>
        <v>317171.25704365078</v>
      </c>
      <c r="F90" s="83">
        <f>SUM(F83:F89)</f>
        <v>1296224.3292770935</v>
      </c>
      <c r="G90" s="111">
        <f t="shared" ref="G90:G91" si="14">(F90-E90)/E90</f>
        <v>3.0868278587384741</v>
      </c>
      <c r="H90" s="83">
        <f>SUM(H83:H89)</f>
        <v>1369367.2342585188</v>
      </c>
      <c r="I90" s="104">
        <f t="shared" ref="I90:I91" si="15">(F90-H90)/H90</f>
        <v>-5.3413652051511579E-2</v>
      </c>
    </row>
    <row r="91" spans="1:11" ht="15.75" customHeight="1" thickBot="1">
      <c r="A91" s="235" t="s">
        <v>195</v>
      </c>
      <c r="B91" s="236"/>
      <c r="C91" s="236"/>
      <c r="D91" s="237"/>
      <c r="E91" s="99">
        <f>SUM(E90+E81+E74+E66+E55+E47+E39+E32)</f>
        <v>6360768.5191269834</v>
      </c>
      <c r="F91" s="99">
        <f>SUM(F32,F39,F47,F55,F66,F74,F81,F90)</f>
        <v>19780792.139673654</v>
      </c>
      <c r="G91" s="101">
        <f t="shared" si="14"/>
        <v>2.109811665082975</v>
      </c>
      <c r="H91" s="99">
        <f>SUM(H32,H39,H47,H55,H66,H74,H81,H90)</f>
        <v>19826329.434571199</v>
      </c>
      <c r="I91" s="112">
        <f t="shared" si="15"/>
        <v>-2.2968091520834755E-3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19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21" bestFit="1" customWidth="1"/>
    <col min="12" max="12" width="9.140625" style="221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218</v>
      </c>
      <c r="B9" s="26"/>
      <c r="C9" s="26"/>
      <c r="D9" s="26"/>
      <c r="E9" s="220"/>
      <c r="F9" s="220"/>
    </row>
    <row r="10" spans="1:12" ht="18">
      <c r="A10" s="2" t="s">
        <v>219</v>
      </c>
      <c r="B10" s="2"/>
      <c r="C10" s="2"/>
    </row>
    <row r="11" spans="1:12" ht="18">
      <c r="A11" s="2" t="s">
        <v>220</v>
      </c>
    </row>
    <row r="12" spans="1:12" ht="15.75" thickBot="1"/>
    <row r="13" spans="1:12" ht="24.75" customHeight="1">
      <c r="A13" s="229" t="s">
        <v>3</v>
      </c>
      <c r="B13" s="229"/>
      <c r="C13" s="231" t="s">
        <v>0</v>
      </c>
      <c r="D13" s="225" t="s">
        <v>221</v>
      </c>
      <c r="E13" s="225" t="s">
        <v>222</v>
      </c>
      <c r="F13" s="225" t="s">
        <v>223</v>
      </c>
      <c r="G13" s="225" t="s">
        <v>224</v>
      </c>
      <c r="H13" s="225" t="s">
        <v>225</v>
      </c>
      <c r="I13" s="225" t="s">
        <v>226</v>
      </c>
    </row>
    <row r="14" spans="1:12" ht="24.75" customHeight="1" thickBot="1">
      <c r="A14" s="230"/>
      <c r="B14" s="230"/>
      <c r="C14" s="232"/>
      <c r="D14" s="245"/>
      <c r="E14" s="245"/>
      <c r="F14" s="245"/>
      <c r="G14" s="226"/>
      <c r="H14" s="245"/>
      <c r="I14" s="245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6"/>
    </row>
    <row r="16" spans="1:12" ht="18">
      <c r="A16" s="87"/>
      <c r="B16" s="207" t="s">
        <v>4</v>
      </c>
      <c r="C16" s="163" t="s">
        <v>163</v>
      </c>
      <c r="D16" s="208">
        <v>40000</v>
      </c>
      <c r="E16" s="208">
        <v>35000</v>
      </c>
      <c r="F16" s="208">
        <v>37500</v>
      </c>
      <c r="G16" s="155">
        <v>67500</v>
      </c>
      <c r="H16" s="155">
        <v>61666</v>
      </c>
      <c r="I16" s="155">
        <f>AVERAGE(D16:H16)</f>
        <v>48333.2</v>
      </c>
      <c r="K16" s="206"/>
      <c r="L16" s="209"/>
    </row>
    <row r="17" spans="1:16" ht="18">
      <c r="A17" s="88"/>
      <c r="B17" s="210" t="s">
        <v>5</v>
      </c>
      <c r="C17" s="164" t="s">
        <v>164</v>
      </c>
      <c r="D17" s="202">
        <v>50000</v>
      </c>
      <c r="E17" s="202">
        <v>50000</v>
      </c>
      <c r="F17" s="202">
        <v>37500</v>
      </c>
      <c r="G17" s="125">
        <v>42500</v>
      </c>
      <c r="H17" s="125">
        <v>50000</v>
      </c>
      <c r="I17" s="155">
        <f t="shared" ref="I17:I40" si="0">AVERAGE(D17:H17)</f>
        <v>46000</v>
      </c>
      <c r="K17" s="206"/>
      <c r="L17" s="209"/>
    </row>
    <row r="18" spans="1:16" ht="18">
      <c r="A18" s="88"/>
      <c r="B18" s="210" t="s">
        <v>6</v>
      </c>
      <c r="C18" s="164" t="s">
        <v>165</v>
      </c>
      <c r="D18" s="202">
        <v>40000</v>
      </c>
      <c r="E18" s="211">
        <v>50000</v>
      </c>
      <c r="F18" s="202">
        <v>37500</v>
      </c>
      <c r="G18" s="125">
        <v>35000</v>
      </c>
      <c r="H18" s="125">
        <v>40000</v>
      </c>
      <c r="I18" s="155">
        <f t="shared" si="0"/>
        <v>40500</v>
      </c>
      <c r="K18" s="206"/>
      <c r="L18" s="209"/>
    </row>
    <row r="19" spans="1:16" ht="18">
      <c r="A19" s="88"/>
      <c r="B19" s="210" t="s">
        <v>7</v>
      </c>
      <c r="C19" s="164" t="s">
        <v>166</v>
      </c>
      <c r="D19" s="202">
        <v>50000</v>
      </c>
      <c r="E19" s="202">
        <v>50000</v>
      </c>
      <c r="F19" s="202">
        <v>15000</v>
      </c>
      <c r="G19" s="125">
        <v>37500</v>
      </c>
      <c r="H19" s="125">
        <v>41666</v>
      </c>
      <c r="I19" s="155">
        <f t="shared" si="0"/>
        <v>38833.199999999997</v>
      </c>
      <c r="K19" s="206"/>
      <c r="L19" s="209"/>
      <c r="P19" s="221"/>
    </row>
    <row r="20" spans="1:16" ht="18">
      <c r="A20" s="88"/>
      <c r="B20" s="210" t="s">
        <v>8</v>
      </c>
      <c r="C20" s="164" t="s">
        <v>167</v>
      </c>
      <c r="D20" s="202">
        <v>160000</v>
      </c>
      <c r="E20" s="202">
        <v>185000</v>
      </c>
      <c r="F20" s="211">
        <v>150000</v>
      </c>
      <c r="G20" s="125">
        <v>157500</v>
      </c>
      <c r="H20" s="125">
        <v>163333</v>
      </c>
      <c r="I20" s="155">
        <f t="shared" si="0"/>
        <v>163166.6</v>
      </c>
      <c r="K20" s="206"/>
      <c r="L20" s="209"/>
    </row>
    <row r="21" spans="1:16" ht="18.75" customHeight="1">
      <c r="A21" s="88"/>
      <c r="B21" s="210" t="s">
        <v>9</v>
      </c>
      <c r="C21" s="164" t="s">
        <v>168</v>
      </c>
      <c r="D21" s="202">
        <v>70000</v>
      </c>
      <c r="E21" s="202">
        <v>70000</v>
      </c>
      <c r="F21" s="202">
        <v>50000</v>
      </c>
      <c r="G21" s="125">
        <v>52500</v>
      </c>
      <c r="H21" s="125">
        <v>68133</v>
      </c>
      <c r="I21" s="155">
        <f t="shared" si="0"/>
        <v>62126.6</v>
      </c>
      <c r="K21" s="206"/>
      <c r="L21" s="209"/>
    </row>
    <row r="22" spans="1:16" ht="18">
      <c r="A22" s="88"/>
      <c r="B22" s="210" t="s">
        <v>10</v>
      </c>
      <c r="C22" s="164" t="s">
        <v>169</v>
      </c>
      <c r="D22" s="211">
        <v>100000</v>
      </c>
      <c r="E22" s="202">
        <v>40000</v>
      </c>
      <c r="F22" s="202">
        <v>77500</v>
      </c>
      <c r="G22" s="125">
        <v>87500</v>
      </c>
      <c r="H22" s="125">
        <v>93333</v>
      </c>
      <c r="I22" s="155">
        <f t="shared" si="0"/>
        <v>79666.600000000006</v>
      </c>
      <c r="K22" s="206"/>
      <c r="L22" s="209"/>
    </row>
    <row r="23" spans="1:16" ht="18">
      <c r="A23" s="88"/>
      <c r="B23" s="210" t="s">
        <v>11</v>
      </c>
      <c r="C23" s="164" t="s">
        <v>170</v>
      </c>
      <c r="D23" s="202">
        <v>15000</v>
      </c>
      <c r="E23" s="202">
        <v>10000</v>
      </c>
      <c r="F23" s="211">
        <v>15000</v>
      </c>
      <c r="G23" s="125">
        <v>17500</v>
      </c>
      <c r="H23" s="125">
        <v>15000</v>
      </c>
      <c r="I23" s="155">
        <f t="shared" si="0"/>
        <v>14500</v>
      </c>
      <c r="K23" s="206"/>
      <c r="L23" s="209"/>
    </row>
    <row r="24" spans="1:16" ht="18">
      <c r="A24" s="88"/>
      <c r="B24" s="210" t="s">
        <v>12</v>
      </c>
      <c r="C24" s="164" t="s">
        <v>171</v>
      </c>
      <c r="D24" s="202">
        <v>15000</v>
      </c>
      <c r="E24" s="202">
        <v>10000</v>
      </c>
      <c r="F24" s="202">
        <v>15000</v>
      </c>
      <c r="G24" s="125">
        <v>17500</v>
      </c>
      <c r="H24" s="125">
        <v>15000</v>
      </c>
      <c r="I24" s="155">
        <f t="shared" si="0"/>
        <v>14500</v>
      </c>
      <c r="K24" s="206"/>
      <c r="L24" s="209"/>
    </row>
    <row r="25" spans="1:16" ht="18">
      <c r="A25" s="88"/>
      <c r="B25" s="210" t="s">
        <v>13</v>
      </c>
      <c r="C25" s="164" t="s">
        <v>172</v>
      </c>
      <c r="D25" s="202">
        <v>15000</v>
      </c>
      <c r="E25" s="202">
        <v>10000</v>
      </c>
      <c r="F25" s="202">
        <v>15000</v>
      </c>
      <c r="G25" s="125">
        <v>17500</v>
      </c>
      <c r="H25" s="125">
        <v>15000</v>
      </c>
      <c r="I25" s="155">
        <f t="shared" si="0"/>
        <v>14500</v>
      </c>
      <c r="K25" s="206"/>
      <c r="L25" s="209"/>
    </row>
    <row r="26" spans="1:16" ht="18">
      <c r="A26" s="88"/>
      <c r="B26" s="210" t="s">
        <v>14</v>
      </c>
      <c r="C26" s="164" t="s">
        <v>173</v>
      </c>
      <c r="D26" s="202">
        <v>15000</v>
      </c>
      <c r="E26" s="202">
        <v>10000</v>
      </c>
      <c r="F26" s="202">
        <v>16000</v>
      </c>
      <c r="G26" s="125">
        <v>17500</v>
      </c>
      <c r="H26" s="125">
        <v>15000</v>
      </c>
      <c r="I26" s="155">
        <f t="shared" si="0"/>
        <v>14700</v>
      </c>
      <c r="K26" s="206"/>
      <c r="L26" s="209"/>
    </row>
    <row r="27" spans="1:16" ht="18">
      <c r="A27" s="88"/>
      <c r="B27" s="210" t="s">
        <v>15</v>
      </c>
      <c r="C27" s="164" t="s">
        <v>174</v>
      </c>
      <c r="D27" s="202">
        <v>50000</v>
      </c>
      <c r="E27" s="202">
        <v>75000</v>
      </c>
      <c r="F27" s="202">
        <v>32500</v>
      </c>
      <c r="G27" s="125">
        <v>60000</v>
      </c>
      <c r="H27" s="125">
        <v>50000</v>
      </c>
      <c r="I27" s="155">
        <f t="shared" si="0"/>
        <v>53500</v>
      </c>
      <c r="K27" s="206"/>
      <c r="L27" s="209"/>
    </row>
    <row r="28" spans="1:16" ht="18">
      <c r="A28" s="88"/>
      <c r="B28" s="210" t="s">
        <v>16</v>
      </c>
      <c r="C28" s="164" t="s">
        <v>175</v>
      </c>
      <c r="D28" s="202">
        <v>15000</v>
      </c>
      <c r="E28" s="202">
        <v>10000</v>
      </c>
      <c r="F28" s="202">
        <v>15000</v>
      </c>
      <c r="G28" s="125">
        <v>22500</v>
      </c>
      <c r="H28" s="125">
        <v>15000</v>
      </c>
      <c r="I28" s="155">
        <f t="shared" si="0"/>
        <v>15500</v>
      </c>
      <c r="K28" s="206"/>
      <c r="L28" s="209"/>
    </row>
    <row r="29" spans="1:16" ht="18">
      <c r="A29" s="88"/>
      <c r="B29" s="210" t="s">
        <v>17</v>
      </c>
      <c r="C29" s="164" t="s">
        <v>176</v>
      </c>
      <c r="D29" s="202">
        <v>40000</v>
      </c>
      <c r="E29" s="211">
        <v>45000</v>
      </c>
      <c r="F29" s="202">
        <v>45000</v>
      </c>
      <c r="G29" s="125">
        <v>42500</v>
      </c>
      <c r="H29" s="125">
        <v>41666</v>
      </c>
      <c r="I29" s="155">
        <f t="shared" si="0"/>
        <v>42833.2</v>
      </c>
      <c r="K29" s="206"/>
      <c r="L29" s="209"/>
    </row>
    <row r="30" spans="1:16" ht="18">
      <c r="A30" s="88"/>
      <c r="B30" s="210" t="s">
        <v>18</v>
      </c>
      <c r="C30" s="164" t="s">
        <v>177</v>
      </c>
      <c r="D30" s="202">
        <v>45000</v>
      </c>
      <c r="E30" s="202">
        <v>75000</v>
      </c>
      <c r="F30" s="202">
        <v>82500</v>
      </c>
      <c r="G30" s="125">
        <v>42500</v>
      </c>
      <c r="H30" s="125">
        <v>48333</v>
      </c>
      <c r="I30" s="155">
        <f t="shared" si="0"/>
        <v>58666.6</v>
      </c>
      <c r="K30" s="206"/>
      <c r="L30" s="209"/>
    </row>
    <row r="31" spans="1:16" ht="16.5" customHeight="1" thickBot="1">
      <c r="A31" s="89"/>
      <c r="B31" s="212" t="s">
        <v>19</v>
      </c>
      <c r="C31" s="165" t="s">
        <v>178</v>
      </c>
      <c r="D31" s="203">
        <v>45000</v>
      </c>
      <c r="E31" s="203">
        <v>55000</v>
      </c>
      <c r="F31" s="203">
        <v>42500</v>
      </c>
      <c r="G31" s="158">
        <v>41000</v>
      </c>
      <c r="H31" s="158">
        <v>45000</v>
      </c>
      <c r="I31" s="155">
        <f t="shared" si="0"/>
        <v>45700</v>
      </c>
      <c r="K31" s="206"/>
      <c r="L31" s="209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3"/>
      <c r="L32" s="214"/>
    </row>
    <row r="33" spans="1:12" ht="18">
      <c r="A33" s="87"/>
      <c r="B33" s="207" t="s">
        <v>26</v>
      </c>
      <c r="C33" s="166" t="s">
        <v>179</v>
      </c>
      <c r="D33" s="208">
        <v>50000</v>
      </c>
      <c r="E33" s="208">
        <v>75000</v>
      </c>
      <c r="F33" s="208">
        <v>125000</v>
      </c>
      <c r="G33" s="155">
        <v>100000</v>
      </c>
      <c r="H33" s="155">
        <v>66666</v>
      </c>
      <c r="I33" s="155">
        <f t="shared" si="0"/>
        <v>83333.2</v>
      </c>
      <c r="K33" s="215"/>
      <c r="L33" s="209"/>
    </row>
    <row r="34" spans="1:12" ht="18">
      <c r="A34" s="88"/>
      <c r="B34" s="210" t="s">
        <v>27</v>
      </c>
      <c r="C34" s="164" t="s">
        <v>180</v>
      </c>
      <c r="D34" s="202">
        <v>50000</v>
      </c>
      <c r="E34" s="202">
        <v>75000</v>
      </c>
      <c r="F34" s="202">
        <v>125000</v>
      </c>
      <c r="G34" s="125">
        <v>75000</v>
      </c>
      <c r="H34" s="125">
        <v>66666</v>
      </c>
      <c r="I34" s="155">
        <f t="shared" si="0"/>
        <v>78333.2</v>
      </c>
      <c r="K34" s="215"/>
      <c r="L34" s="209"/>
    </row>
    <row r="35" spans="1:12" ht="18">
      <c r="A35" s="88"/>
      <c r="B35" s="207" t="s">
        <v>28</v>
      </c>
      <c r="C35" s="164" t="s">
        <v>181</v>
      </c>
      <c r="D35" s="202">
        <v>90000</v>
      </c>
      <c r="E35" s="202">
        <v>80000</v>
      </c>
      <c r="F35" s="202">
        <v>70000</v>
      </c>
      <c r="G35" s="125">
        <v>77500</v>
      </c>
      <c r="H35" s="125">
        <v>83333</v>
      </c>
      <c r="I35" s="155">
        <f t="shared" si="0"/>
        <v>80166.600000000006</v>
      </c>
      <c r="K35" s="215"/>
      <c r="L35" s="209"/>
    </row>
    <row r="36" spans="1:12" ht="18">
      <c r="A36" s="88"/>
      <c r="B36" s="210" t="s">
        <v>29</v>
      </c>
      <c r="C36" s="164" t="s">
        <v>182</v>
      </c>
      <c r="D36" s="202">
        <v>35000</v>
      </c>
      <c r="E36" s="202">
        <v>35000</v>
      </c>
      <c r="F36" s="202">
        <v>45000</v>
      </c>
      <c r="G36" s="125">
        <v>72500</v>
      </c>
      <c r="H36" s="125">
        <v>80000</v>
      </c>
      <c r="I36" s="155">
        <f t="shared" si="0"/>
        <v>53500</v>
      </c>
      <c r="K36" s="215"/>
      <c r="L36" s="209"/>
    </row>
    <row r="37" spans="1:12" ht="16.5" customHeight="1" thickBot="1">
      <c r="A37" s="89"/>
      <c r="B37" s="207" t="s">
        <v>30</v>
      </c>
      <c r="C37" s="164" t="s">
        <v>183</v>
      </c>
      <c r="D37" s="202">
        <v>75000</v>
      </c>
      <c r="E37" s="202">
        <v>45000</v>
      </c>
      <c r="F37" s="202">
        <v>85000</v>
      </c>
      <c r="G37" s="125">
        <v>67500</v>
      </c>
      <c r="H37" s="125">
        <v>63333</v>
      </c>
      <c r="I37" s="155">
        <f t="shared" si="0"/>
        <v>67166.600000000006</v>
      </c>
      <c r="K37" s="215"/>
      <c r="L37" s="209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3"/>
      <c r="L38" s="214"/>
    </row>
    <row r="39" spans="1:12" ht="18">
      <c r="A39" s="87"/>
      <c r="B39" s="216" t="s">
        <v>31</v>
      </c>
      <c r="C39" s="167" t="s">
        <v>227</v>
      </c>
      <c r="D39" s="181">
        <v>1600000</v>
      </c>
      <c r="E39" s="181">
        <v>1600000</v>
      </c>
      <c r="F39" s="181">
        <v>1400000</v>
      </c>
      <c r="G39" s="217">
        <v>1254400</v>
      </c>
      <c r="H39" s="218">
        <v>1254400</v>
      </c>
      <c r="I39" s="155">
        <f t="shared" si="0"/>
        <v>1421760</v>
      </c>
      <c r="K39" s="215"/>
      <c r="L39" s="209"/>
    </row>
    <row r="40" spans="1:12" ht="18.75" thickBot="1">
      <c r="A40" s="89"/>
      <c r="B40" s="212" t="s">
        <v>32</v>
      </c>
      <c r="C40" s="165" t="s">
        <v>185</v>
      </c>
      <c r="D40" s="219">
        <v>1100000</v>
      </c>
      <c r="E40" s="187">
        <v>1000000</v>
      </c>
      <c r="F40" s="187">
        <v>1075200</v>
      </c>
      <c r="G40" s="217">
        <v>1030400</v>
      </c>
      <c r="H40" s="217">
        <v>1000000</v>
      </c>
      <c r="I40" s="155">
        <f t="shared" si="0"/>
        <v>1041120</v>
      </c>
      <c r="K40" s="215"/>
      <c r="L40" s="209"/>
    </row>
    <row r="41" spans="1:12">
      <c r="D41" s="90">
        <f>SUM(D16:D40)</f>
        <v>3765000</v>
      </c>
      <c r="E41" s="90">
        <f t="shared" ref="E41:H41" si="1">SUM(E16:E40)</f>
        <v>3690000</v>
      </c>
      <c r="F41" s="90">
        <f t="shared" si="1"/>
        <v>3608700</v>
      </c>
      <c r="G41" s="90">
        <f t="shared" si="1"/>
        <v>3435800</v>
      </c>
      <c r="H41" s="90">
        <f t="shared" si="1"/>
        <v>3392528</v>
      </c>
      <c r="I41" s="90"/>
    </row>
    <row r="44" spans="1:12" ht="14.25" customHeight="1"/>
    <row r="48" spans="1:12" ht="15" customHeight="1"/>
    <row r="49" spans="11:12" s="126" customFormat="1" ht="15" customHeight="1">
      <c r="K49" s="221"/>
      <c r="L49" s="221"/>
    </row>
    <row r="50" spans="11:12" s="126" customFormat="1" ht="15" customHeight="1">
      <c r="K50" s="221"/>
      <c r="L50" s="221"/>
    </row>
    <row r="51" spans="11:12" s="126" customFormat="1" ht="15" customHeight="1">
      <c r="K51" s="221"/>
      <c r="L51" s="221"/>
    </row>
    <row r="52" spans="11:12" s="126" customFormat="1" ht="15" customHeight="1">
      <c r="K52" s="221"/>
      <c r="L52" s="221"/>
    </row>
    <row r="53" spans="11:12" s="126" customFormat="1" ht="15" customHeight="1">
      <c r="K53" s="221"/>
      <c r="L53" s="221"/>
    </row>
    <row r="54" spans="11:12" s="126" customFormat="1" ht="15" customHeight="1">
      <c r="K54" s="221"/>
      <c r="L54" s="221"/>
    </row>
    <row r="55" spans="11:12" s="126" customFormat="1" ht="15" customHeight="1">
      <c r="K55" s="221"/>
      <c r="L55" s="221"/>
    </row>
    <row r="56" spans="11:12" s="126" customFormat="1" ht="15" customHeight="1">
      <c r="K56" s="221"/>
      <c r="L56" s="221"/>
    </row>
    <row r="57" spans="11:12" s="126" customFormat="1" ht="15" customHeight="1">
      <c r="K57" s="221"/>
      <c r="L57" s="221"/>
    </row>
    <row r="58" spans="11:12" s="126" customFormat="1" ht="15" customHeight="1">
      <c r="K58" s="221"/>
      <c r="L58" s="221"/>
    </row>
    <row r="59" spans="11:12" s="126" customFormat="1" ht="15" customHeight="1">
      <c r="K59" s="221"/>
      <c r="L59" s="221"/>
    </row>
    <row r="60" spans="11:12" s="126" customFormat="1" ht="15" customHeight="1">
      <c r="K60" s="221"/>
      <c r="L60" s="221"/>
    </row>
    <row r="61" spans="11:12" s="126" customFormat="1" ht="15" customHeight="1">
      <c r="K61" s="221"/>
      <c r="L61" s="221"/>
    </row>
    <row r="62" spans="11:12" s="126" customFormat="1" ht="15" customHeight="1">
      <c r="K62" s="221"/>
      <c r="L62" s="221"/>
    </row>
    <row r="63" spans="11:12" s="126" customFormat="1" ht="15" customHeight="1">
      <c r="K63" s="221"/>
      <c r="L63" s="221"/>
    </row>
    <row r="64" spans="11:12" s="126" customFormat="1" ht="15" customHeight="1">
      <c r="K64" s="221"/>
      <c r="L64" s="221"/>
    </row>
    <row r="65" spans="11:12" s="126" customFormat="1" ht="15" customHeight="1">
      <c r="K65" s="221"/>
      <c r="L65" s="221"/>
    </row>
    <row r="66" spans="11:12" s="126" customFormat="1" ht="15" customHeight="1">
      <c r="K66" s="221"/>
      <c r="L66" s="221"/>
    </row>
    <row r="67" spans="11:12" s="126" customFormat="1" ht="15" customHeight="1">
      <c r="K67" s="221"/>
      <c r="L67" s="221"/>
    </row>
    <row r="68" spans="11:12" s="126" customFormat="1" ht="15" customHeight="1">
      <c r="K68" s="221"/>
      <c r="L68" s="221"/>
    </row>
    <row r="69" spans="11:12" s="126" customFormat="1" ht="15" customHeight="1">
      <c r="K69" s="221"/>
      <c r="L69" s="221"/>
    </row>
    <row r="70" spans="11:12" s="126" customFormat="1" ht="15" customHeight="1">
      <c r="K70" s="221"/>
      <c r="L70" s="221"/>
    </row>
    <row r="71" spans="11:12" s="126" customFormat="1" ht="15" customHeight="1">
      <c r="K71" s="221"/>
      <c r="L71" s="221"/>
    </row>
    <row r="72" spans="11:12" s="126" customFormat="1" ht="15" customHeight="1">
      <c r="K72" s="221"/>
      <c r="L72" s="221"/>
    </row>
    <row r="73" spans="11:12" s="126" customFormat="1" ht="15" customHeight="1">
      <c r="K73" s="221"/>
      <c r="L73" s="221"/>
    </row>
    <row r="74" spans="11:12" s="126" customFormat="1" ht="15" customHeight="1">
      <c r="K74" s="221"/>
      <c r="L74" s="221"/>
    </row>
    <row r="75" spans="11:12" s="126" customFormat="1" ht="15" customHeight="1">
      <c r="K75" s="221"/>
      <c r="L75" s="221"/>
    </row>
    <row r="76" spans="11:12" s="126" customFormat="1" ht="15" customHeight="1">
      <c r="K76" s="221"/>
      <c r="L76" s="221"/>
    </row>
    <row r="77" spans="11:12" s="126" customFormat="1" ht="15" customHeight="1">
      <c r="K77" s="221"/>
      <c r="L77" s="221"/>
    </row>
    <row r="78" spans="11:12" s="126" customFormat="1" ht="15" customHeight="1">
      <c r="K78" s="221"/>
      <c r="L78" s="221"/>
    </row>
    <row r="79" spans="11:12" s="126" customFormat="1" ht="15" customHeight="1">
      <c r="K79" s="221"/>
      <c r="L79" s="221"/>
    </row>
    <row r="80" spans="11:12" s="126" customFormat="1" ht="15" customHeight="1">
      <c r="K80" s="221"/>
      <c r="L80" s="221"/>
    </row>
    <row r="81" spans="11:12" s="126" customFormat="1" ht="15" customHeight="1">
      <c r="K81" s="221"/>
      <c r="L81" s="221"/>
    </row>
    <row r="82" spans="11:12" s="126" customFormat="1" ht="15" customHeight="1">
      <c r="K82" s="221"/>
      <c r="L82" s="221"/>
    </row>
    <row r="83" spans="11:12" s="126" customFormat="1" ht="15" customHeight="1">
      <c r="K83" s="221"/>
      <c r="L83" s="221"/>
    </row>
    <row r="84" spans="11:12" s="126" customFormat="1" ht="15" customHeight="1">
      <c r="K84" s="221"/>
      <c r="L84" s="221"/>
    </row>
    <row r="85" spans="11:12" s="126" customFormat="1" ht="15" customHeight="1">
      <c r="K85" s="221"/>
      <c r="L85" s="221"/>
    </row>
    <row r="86" spans="11:12" s="126" customFormat="1" ht="15" customHeight="1">
      <c r="K86" s="221"/>
      <c r="L86" s="221"/>
    </row>
    <row r="87" spans="11:12" s="126" customFormat="1" ht="15" customHeight="1">
      <c r="K87" s="221"/>
      <c r="L87" s="221"/>
    </row>
    <row r="88" spans="11:12" s="126" customFormat="1" ht="15" customHeight="1">
      <c r="K88" s="221"/>
      <c r="L88" s="221"/>
    </row>
    <row r="89" spans="11:12" s="126" customFormat="1" ht="15" customHeight="1">
      <c r="K89" s="221"/>
      <c r="L89" s="221"/>
    </row>
    <row r="90" spans="11:12" s="126" customFormat="1" ht="15" customHeight="1">
      <c r="K90" s="221"/>
      <c r="L90" s="221"/>
    </row>
    <row r="91" spans="11:12" s="126" customFormat="1" ht="15" customHeight="1">
      <c r="K91" s="221"/>
      <c r="L91" s="221"/>
    </row>
    <row r="92" spans="11:12" s="126" customFormat="1">
      <c r="K92" s="221"/>
      <c r="L92" s="221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14-08-2023</vt:lpstr>
      <vt:lpstr>By Order</vt:lpstr>
      <vt:lpstr>All Stores</vt:lpstr>
      <vt:lpstr>'14-08-2023'!Print_Titles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2023-08-18T05:33:30Z</cp:lastPrinted>
  <dcterms:created xsi:type="dcterms:W3CDTF">2010-10-20T06:23:14Z</dcterms:created>
  <dcterms:modified xsi:type="dcterms:W3CDTF">2023-08-18T05:35:13Z</dcterms:modified>
</cp:coreProperties>
</file>