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31-07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'31-07-2023'!$12:$14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3" i="11"/>
  <c r="G83" i="11"/>
  <c r="I86" i="11"/>
  <c r="G86" i="11"/>
  <c r="I87" i="11"/>
  <c r="G87" i="11"/>
  <c r="I89" i="11"/>
  <c r="G89" i="11"/>
  <c r="I88" i="11"/>
  <c r="G88" i="11"/>
  <c r="I85" i="11"/>
  <c r="G85" i="11"/>
  <c r="I80" i="11"/>
  <c r="G80" i="11"/>
  <c r="I76" i="11"/>
  <c r="G76" i="11"/>
  <c r="I79" i="11"/>
  <c r="G79" i="11"/>
  <c r="I78" i="11"/>
  <c r="G78" i="11"/>
  <c r="I77" i="11"/>
  <c r="G77" i="11"/>
  <c r="I70" i="11"/>
  <c r="G70" i="11"/>
  <c r="I71" i="11"/>
  <c r="G71" i="11"/>
  <c r="I68" i="11"/>
  <c r="G68" i="11"/>
  <c r="I69" i="11"/>
  <c r="G69" i="11"/>
  <c r="I73" i="11"/>
  <c r="G73" i="11"/>
  <c r="I72" i="11"/>
  <c r="G72" i="11"/>
  <c r="I65" i="11"/>
  <c r="G65" i="11"/>
  <c r="I59" i="11"/>
  <c r="G59" i="11"/>
  <c r="I62" i="11"/>
  <c r="G62" i="11"/>
  <c r="I63" i="11"/>
  <c r="G63" i="11"/>
  <c r="I60" i="11"/>
  <c r="G60" i="11"/>
  <c r="I64" i="11"/>
  <c r="G64" i="11"/>
  <c r="I61" i="11"/>
  <c r="G61" i="11"/>
  <c r="I58" i="11"/>
  <c r="G58" i="11"/>
  <c r="I57" i="11"/>
  <c r="G57" i="11"/>
  <c r="I53" i="11"/>
  <c r="G53" i="11"/>
  <c r="I51" i="11"/>
  <c r="G51" i="11"/>
  <c r="I50" i="11"/>
  <c r="G50" i="11"/>
  <c r="I52" i="11"/>
  <c r="G52" i="11"/>
  <c r="I54" i="11"/>
  <c r="G54" i="11"/>
  <c r="I49" i="11"/>
  <c r="G49" i="11"/>
  <c r="I43" i="11"/>
  <c r="G43" i="11"/>
  <c r="I45" i="11"/>
  <c r="G45" i="11"/>
  <c r="I42" i="11"/>
  <c r="G42" i="11"/>
  <c r="I41" i="11"/>
  <c r="G41" i="11"/>
  <c r="I44" i="11"/>
  <c r="G44" i="11"/>
  <c r="I46" i="11"/>
  <c r="G46" i="11"/>
  <c r="I38" i="11"/>
  <c r="G38" i="11"/>
  <c r="I37" i="11"/>
  <c r="G37" i="11"/>
  <c r="I36" i="11"/>
  <c r="G36" i="11"/>
  <c r="I35" i="11"/>
  <c r="G35" i="11"/>
  <c r="I34" i="11"/>
  <c r="G34" i="11"/>
  <c r="I24" i="11"/>
  <c r="G24" i="11"/>
  <c r="I21" i="11"/>
  <c r="G21" i="11"/>
  <c r="I17" i="11"/>
  <c r="G17" i="11"/>
  <c r="I23" i="11"/>
  <c r="G23" i="11"/>
  <c r="I29" i="11"/>
  <c r="G29" i="11"/>
  <c r="I27" i="11"/>
  <c r="G27" i="11"/>
  <c r="I26" i="11"/>
  <c r="G26" i="11"/>
  <c r="I28" i="11"/>
  <c r="G28" i="11"/>
  <c r="I25" i="11"/>
  <c r="G25" i="11"/>
  <c r="I22" i="11"/>
  <c r="G22" i="11"/>
  <c r="I20" i="11"/>
  <c r="G20" i="11"/>
  <c r="I31" i="11"/>
  <c r="G31" i="11"/>
  <c r="I30" i="11"/>
  <c r="G30" i="11"/>
  <c r="I18" i="11"/>
  <c r="G18" i="11"/>
  <c r="I19" i="11"/>
  <c r="G19" i="11"/>
  <c r="I16" i="11"/>
  <c r="G16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F19" i="8" l="1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<sst xmlns="http://schemas.openxmlformats.org/spreadsheetml/2006/main" count="851" uniqueCount="229">
  <si>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</si>
  <si>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</si>
  <si>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</si>
  <si>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</si>
  <si>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</si>
  <si>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</si>
  <si>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</si>
  <si>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</si>
  <si>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</si>
  <si>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</si>
  <si>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</si>
  <si>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</si>
  <si>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</si>
  <si>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</si>
  <si>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</si>
  <si>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</si>
  <si>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</si>
  <si>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</si>
  <si>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</si>
  <si>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</si>
  <si>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</si>
  <si>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</si>
  <si>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</si>
  <si>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</si>
  <si>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</si>
  <si>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</si>
  <si>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</si>
  <si>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</si>
  <si>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</si>
  <si>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</si>
  <si>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</si>
  <si>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</si>
  <si>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</si>
  <si>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</si>
  <si>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</si>
  <si>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</si>
  <si>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</si>
  <si>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</si>
  <si>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</si>
  <si>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</si>
  <si>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</si>
  <si>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</si>
  <si>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</si>
  <si>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</si>
  <si>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</si>
  <si>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</si>
  <si>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</si>
  <si>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</si>
  <si>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</si>
  <si>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</si>
  <si>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</si>
  <si>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</si>
  <si>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</si>
  <si>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</si>
  <si>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</si>
  <si>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</si>
  <si>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</si>
  <si>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</si>
  <si>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</si>
  <si>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</si>
  <si>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</si>
  <si>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</si>
  <si>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</si>
  <si>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</si>
  <si>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</si>
  <si>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</si>
  <si>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</si>
  <si>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</si>
  <si>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</si>
  <si>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</si>
  <si>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</si>
  <si>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</si>
  <si>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</si>
  <si>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</si>
  <si>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</si>
  <si>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</si>
  <si>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</si>
  <si>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</si>
  <si>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</si>
  <si>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</si>
  <si>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</si>
  <si>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</si>
  <si>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</si>
  <si>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</si>
  <si>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</si>
  <si>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</si>
  <si>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</si>
  <si>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</si>
  <si>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</si>
  <si>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</si>
  <si>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</si>
  <si>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</si>
  <si>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</si>
  <si>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</si>
  <si>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</si>
  <si>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</si>
  <si>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</si>
  <si>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</si>
  <si>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</si>
  <si>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</si>
  <si>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</si>
  <si>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</si>
  <si>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</si>
  <si>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</si>
  <si>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</si>
  <si>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</si>
  <si>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</si>
  <si>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</si>
  <si>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</si>
  <si>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</si>
  <si>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</si>
  <si>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</si>
  <si>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</si>
  <si>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</si>
  <si>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</si>
  <si>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</si>
  <si>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</si>
  <si>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</si>
  <si>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</si>
  <si>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</si>
  <si>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</si>
  <si>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</si>
  <si>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</si>
  <si>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</si>
  <si>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</si>
  <si>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</si>
  <si>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</si>
  <si>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</si>
  <si>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</si>
  <si>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</si>
  <si>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</si>
  <si>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</si>
  <si>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</si>
  <si>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</si>
  <si>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</si>
  <si>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</si>
  <si>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</si>
  <si>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</si>
  <si>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</si>
  <si>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</si>
  <si>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</si>
  <si>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</si>
  <si>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</si>
  <si>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</si>
  <si>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</si>
  <si>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</si>
  <si>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</si>
  <si>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</si>
  <si>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</si>
  <si>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</si>
  <si>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</si>
  <si>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</si>
  <si>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</si>
  <si>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</si>
  <si>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</si>
  <si>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</si>
  <si>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</si>
  <si>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</si>
  <si>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</si>
  <si>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</si>
  <si>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</si>
  <si>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</si>
  <si>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</si>
  <si>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</si>
  <si>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</si>
  <si>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</si>
  <si>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</si>
  <si>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</si>
  <si>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</si>
  <si>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</si>
  <si>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</si>
  <si>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</si>
  <si>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</si>
  <si>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</si>
  <si>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</si>
  <si>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</si>
  <si>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</si>
  <si>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</si>
  <si>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</si>
  <si>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</si>
  <si>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</si>
  <si>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</si>
  <si>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</si>
  <si>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</si>
  <si>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</si>
  <si>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</si>
  <si>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</si>
  <si>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</si>
  <si>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</si>
  <si>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</si>
  <si>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</si>
  <si>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</si>
  <si>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</si>
  <si>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</si>
  <si>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</si>
  <si>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</si>
  <si>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</si>
  <si>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</si>
  <si>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</si>
  <si>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</si>
  <si>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</si>
  <si>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</si>
  <si>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</si>
  <si>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</si>
  <si>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</si>
  <si>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</si>
  <si>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</si>
  <si>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</si>
  <si>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تموز 2022 (ل.ل.)</t>
  </si>
  <si>
    <t>سعر صرف الدولار الأمريكي</t>
  </si>
  <si>
    <t>معدل أسعار  السوبرماركات في 24-07-2023 (ل.ل.)</t>
  </si>
  <si>
    <t>معدل أسعار المحلات والملاحم في 24-07-2023 (ل.ل.)</t>
  </si>
  <si>
    <t>المعدل العام للأسعار في 24-07-2023  (ل.ل.)</t>
  </si>
  <si>
    <t xml:space="preserve"> التاريخ 31تموز 2023</t>
  </si>
  <si>
    <t>معدل أسعار  السوبرماركات في 31-07-2023 (ل.ل.)</t>
  </si>
  <si>
    <t xml:space="preserve"> التاريخ 31 تموز 2023</t>
  </si>
  <si>
    <t>معدل أسعار المحلات والملاحم في 31-07-2023 (ل.ل.)</t>
  </si>
  <si>
    <t>المعدل العام للأسعار في 31-07-2023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</si>
  <si>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</si>
  <si>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</si>
  <si>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التاريخ31تموز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</si>
  <si>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</si>
  <si>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</si>
  <si>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</si>
  <si>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</si>
  <si>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</si>
  <si>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</si>
  <si>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</si>
  <si>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1$=89300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</si>
</sst>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20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I82" sqref="I8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3" t="s">
        <v>202</v>
      </c>
      <c r="B9" s="223"/>
      <c r="C9" s="223"/>
      <c r="D9" s="223"/>
      <c r="E9" s="223"/>
      <c r="F9" s="223"/>
      <c r="G9" s="223"/>
      <c r="H9" s="223"/>
      <c r="I9" s="223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4" t="s">
        <v>3</v>
      </c>
      <c r="B12" s="230"/>
      <c r="C12" s="228" t="s">
        <v>0</v>
      </c>
      <c r="D12" s="226" t="s">
        <v>23</v>
      </c>
      <c r="E12" s="226" t="s">
        <v>208</v>
      </c>
      <c r="F12" s="226" t="s">
        <v>214</v>
      </c>
      <c r="G12" s="226" t="s">
        <v>197</v>
      </c>
      <c r="H12" s="226" t="s">
        <v>210</v>
      </c>
      <c r="I12" s="226" t="s">
        <v>187</v>
      </c>
    </row>
    <row r="13" spans="1:9" ht="38.25" customHeight="1" thickBot="1">
      <c r="A13" s="225"/>
      <c r="B13" s="231"/>
      <c r="C13" s="229"/>
      <c r="D13" s="227"/>
      <c r="E13" s="227"/>
      <c r="F13" s="227"/>
      <c r="G13" s="227"/>
      <c r="H13" s="227"/>
      <c r="I13" s="227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13628.49537037037</v>
      </c>
      <c r="F15" s="190">
        <v>74148.800000000003</v>
      </c>
      <c r="G15" s="45">
        <f t="shared" ref="G15:G30" si="0">(F15-E15)/E15</f>
        <v>4.4407179945341921</v>
      </c>
      <c r="H15" s="190">
        <v>78148.800000000003</v>
      </c>
      <c r="I15" s="45">
        <f t="shared" ref="I15:I30" si="1">(F15-H15)/H15</f>
        <v>-5.1184407182196016E-2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16151.033333333333</v>
      </c>
      <c r="F16" s="184">
        <v>60943.111111111109</v>
      </c>
      <c r="G16" s="48">
        <f>(F16-E16)/E16</f>
        <v>2.7733258209141072</v>
      </c>
      <c r="H16" s="184">
        <v>65165.333333333336</v>
      </c>
      <c r="I16" s="44">
        <f t="shared" si="1"/>
        <v>-6.4792459521763504E-2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15781.003703703704</v>
      </c>
      <c r="F17" s="184">
        <v>45165.333333333336</v>
      </c>
      <c r="G17" s="48">
        <f t="shared" si="0"/>
        <v>1.8620063832019325</v>
      </c>
      <c r="H17" s="184">
        <v>45043.8</v>
      </c>
      <c r="I17" s="44">
        <f t="shared" si="1"/>
        <v>2.6981145758868666E-3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11560.644444444442</v>
      </c>
      <c r="F18" s="184">
        <v>24348.799999999999</v>
      </c>
      <c r="G18" s="48">
        <f t="shared" si="0"/>
        <v>1.1061801629666939</v>
      </c>
      <c r="H18" s="184">
        <v>22848.799999999999</v>
      </c>
      <c r="I18" s="44">
        <f t="shared" si="1"/>
        <v>6.5648961871082948E-2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24381.75277777778</v>
      </c>
      <c r="F19" s="184">
        <v>182187.25</v>
      </c>
      <c r="G19" s="48">
        <f t="shared" si="0"/>
        <v>6.4722786200199112</v>
      </c>
      <c r="H19" s="184">
        <v>155187.25</v>
      </c>
      <c r="I19" s="44">
        <f t="shared" si="1"/>
        <v>0.17398336525713293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13857.29351851852</v>
      </c>
      <c r="F20" s="184">
        <v>86397.8</v>
      </c>
      <c r="G20" s="48">
        <f t="shared" si="0"/>
        <v>5.234824995554888</v>
      </c>
      <c r="H20" s="184">
        <v>81948.800000000003</v>
      </c>
      <c r="I20" s="44">
        <f t="shared" si="1"/>
        <v>5.4289995704635087E-2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16433.037037037036</v>
      </c>
      <c r="F21" s="184">
        <v>106449.8</v>
      </c>
      <c r="G21" s="48">
        <f t="shared" si="0"/>
        <v>5.4777922522831153</v>
      </c>
      <c r="H21" s="184">
        <v>103249.8</v>
      </c>
      <c r="I21" s="44">
        <f t="shared" si="1"/>
        <v>3.0992796111953727E-2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4616.5814814814821</v>
      </c>
      <c r="F22" s="184">
        <v>20883.111111111109</v>
      </c>
      <c r="G22" s="48">
        <f t="shared" si="0"/>
        <v>3.5235010353179392</v>
      </c>
      <c r="H22" s="184">
        <v>18383.111111111109</v>
      </c>
      <c r="I22" s="44">
        <f t="shared" si="1"/>
        <v>0.1359943909868962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6400.2833333333338</v>
      </c>
      <c r="F23" s="184">
        <v>25055.333333333332</v>
      </c>
      <c r="G23" s="48">
        <f t="shared" si="0"/>
        <v>2.9147225253048692</v>
      </c>
      <c r="H23" s="184">
        <v>22277.555555555555</v>
      </c>
      <c r="I23" s="44">
        <f t="shared" si="1"/>
        <v>0.12468952308751208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5521.7583333333332</v>
      </c>
      <c r="F24" s="184">
        <v>25055.333333333332</v>
      </c>
      <c r="G24" s="48">
        <f t="shared" si="0"/>
        <v>3.5375642722502341</v>
      </c>
      <c r="H24" s="184">
        <v>23055.333333333332</v>
      </c>
      <c r="I24" s="44">
        <f t="shared" si="1"/>
        <v>8.6747824075412774E-2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6652.625</v>
      </c>
      <c r="F25" s="184">
        <v>27849.8</v>
      </c>
      <c r="G25" s="48">
        <f>(F25-E25)/E25</f>
        <v>3.1862873677683621</v>
      </c>
      <c r="H25" s="184">
        <v>25549.777777777777</v>
      </c>
      <c r="I25" s="44">
        <f t="shared" si="1"/>
        <v>9.0021222189364536E-2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13495.785185185185</v>
      </c>
      <c r="F26" s="184">
        <v>94449.8</v>
      </c>
      <c r="G26" s="48">
        <f>(F26-E26)/E26</f>
        <v>5.9984664622315558</v>
      </c>
      <c r="H26" s="184">
        <v>88899.8</v>
      </c>
      <c r="I26" s="44">
        <f t="shared" si="1"/>
        <v>6.2429836737540462E-2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5868.95</v>
      </c>
      <c r="F27" s="184">
        <v>25438.666666666668</v>
      </c>
      <c r="G27" s="48">
        <f t="shared" si="0"/>
        <v>3.3344493762370897</v>
      </c>
      <c r="H27" s="184">
        <v>23055.333333333332</v>
      </c>
      <c r="I27" s="44">
        <f t="shared" si="1"/>
        <v>0.10337449035653366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13027</v>
      </c>
      <c r="F28" s="184">
        <v>58097.8</v>
      </c>
      <c r="G28" s="48">
        <f t="shared" si="0"/>
        <v>3.459798879250787</v>
      </c>
      <c r="H28" s="184">
        <v>59548.800000000003</v>
      </c>
      <c r="I28" s="44">
        <f t="shared" si="1"/>
        <v>-2.4366569939276692E-2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17860.267857142855</v>
      </c>
      <c r="F29" s="184">
        <v>80357.142857142855</v>
      </c>
      <c r="G29" s="48">
        <f t="shared" si="0"/>
        <v>3.4992126377883874</v>
      </c>
      <c r="H29" s="184">
        <v>79231.25</v>
      </c>
      <c r="I29" s="44">
        <f t="shared" si="1"/>
        <v>1.4210211969934276E-2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13260.3</v>
      </c>
      <c r="F30" s="187">
        <v>46048.800000000003</v>
      </c>
      <c r="G30" s="51">
        <f t="shared" si="0"/>
        <v>2.4726816135381555</v>
      </c>
      <c r="H30" s="187">
        <v>41148.800000000003</v>
      </c>
      <c r="I30" s="56">
        <f t="shared" si="1"/>
        <v>0.11908002177463255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27497.174603174601</v>
      </c>
      <c r="F32" s="190">
        <v>130187.25</v>
      </c>
      <c r="G32" s="45">
        <f>(F32-E32)/E32</f>
        <v>3.734568255786165</v>
      </c>
      <c r="H32" s="190">
        <v>125562.25</v>
      </c>
      <c r="I32" s="44">
        <f>(F32-H32)/H32</f>
        <v>3.6834319232094043E-2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26663.807936507932</v>
      </c>
      <c r="F33" s="184">
        <v>114937.25</v>
      </c>
      <c r="G33" s="48">
        <f>(F33-E33)/E33</f>
        <v>3.3106089825462846</v>
      </c>
      <c r="H33" s="184">
        <v>117437.25</v>
      </c>
      <c r="I33" s="44">
        <f>(F33-H33)/H33</f>
        <v>-2.1287964423553855E-2</v>
      </c>
    </row>
    <row r="34" spans="1:9" ht="16.5">
      <c r="A34" s="37"/>
      <c r="B34" s="179" t="s">
        <v>28</v>
      </c>
      <c r="C34" s="164" t="s">
        <v>102</v>
      </c>
      <c r="D34" s="160" t="s">
        <v>161</v>
      </c>
      <c r="E34" s="184">
        <v>24558.033333333333</v>
      </c>
      <c r="F34" s="184">
        <v>104415</v>
      </c>
      <c r="G34" s="48">
        <f>(F34-E34)/E34</f>
        <v>3.2517655458295387</v>
      </c>
      <c r="H34" s="184">
        <v>89686.25</v>
      </c>
      <c r="I34" s="44">
        <f>(F34-H34)/H34</f>
        <v>0.16422528536983094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11113.3</v>
      </c>
      <c r="F35" s="184">
        <v>80000</v>
      </c>
      <c r="G35" s="48">
        <f>(F35-E35)/E35</f>
        <v>6.1985818793697645</v>
      </c>
      <c r="H35" s="184">
        <v>70000</v>
      </c>
      <c r="I35" s="44">
        <f>(F35-H35)/H35</f>
        <v>0.14285714285714285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22758.066666666666</v>
      </c>
      <c r="F36" s="184">
        <v>90448.8</v>
      </c>
      <c r="G36" s="51">
        <f>(F36-E36)/E36</f>
        <v>2.9743622041708293</v>
      </c>
      <c r="H36" s="184">
        <v>77748.800000000003</v>
      </c>
      <c r="I36" s="56">
        <f>(F36-H36)/H36</f>
        <v>0.16334657255160207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411723.1333333333</v>
      </c>
      <c r="F38" s="184">
        <v>1595195.6666666667</v>
      </c>
      <c r="G38" s="45">
        <f t="shared" ref="G38:G43" si="2">(F38-E38)/E38</f>
        <v>2.8744377896667457</v>
      </c>
      <c r="H38" s="184">
        <v>1608582.6666666667</v>
      </c>
      <c r="I38" s="44">
        <f t="shared" ref="I38:I43" si="3">(F38-H38)/H38</f>
        <v>-8.3222331543213613E-3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282484.0523809524</v>
      </c>
      <c r="F39" s="184">
        <v>892218.625</v>
      </c>
      <c r="G39" s="48">
        <f t="shared" si="2"/>
        <v>2.1584743190980977</v>
      </c>
      <c r="H39" s="184">
        <v>914854.5</v>
      </c>
      <c r="I39" s="44">
        <f t="shared" si="3"/>
        <v>-2.4742595680515317E-2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172354.51111111112</v>
      </c>
      <c r="F40" s="184">
        <v>643087.57142857148</v>
      </c>
      <c r="G40" s="48">
        <f t="shared" si="2"/>
        <v>2.7311908303577539</v>
      </c>
      <c r="H40" s="184">
        <v>704144.57142857148</v>
      </c>
      <c r="I40" s="44">
        <f t="shared" si="3"/>
        <v>-8.6710886481915633E-2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85929.666666666672</v>
      </c>
      <c r="F41" s="184">
        <v>253356.85714285713</v>
      </c>
      <c r="G41" s="48">
        <f t="shared" si="2"/>
        <v>1.9484212725468169</v>
      </c>
      <c r="H41" s="184">
        <v>262243.14285714284</v>
      </c>
      <c r="I41" s="44">
        <f t="shared" si="3"/>
        <v>-3.3885674254317953E-2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70888.888888888891</v>
      </c>
      <c r="F42" s="184">
        <v>151810</v>
      </c>
      <c r="G42" s="48">
        <f t="shared" si="2"/>
        <v>1.1415203761755486</v>
      </c>
      <c r="H42" s="184">
        <v>155818</v>
      </c>
      <c r="I42" s="44">
        <f t="shared" si="3"/>
        <v>-2.5722317062213607E-2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178547.9523809524</v>
      </c>
      <c r="F43" s="184">
        <v>666922.16666666663</v>
      </c>
      <c r="G43" s="51">
        <f t="shared" si="2"/>
        <v>2.7352551948829533</v>
      </c>
      <c r="H43" s="184">
        <v>689195</v>
      </c>
      <c r="I43" s="59">
        <f t="shared" si="3"/>
        <v>-3.2317171966327919E-2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114572.43055555556</v>
      </c>
      <c r="F45" s="184">
        <v>359581.33333333331</v>
      </c>
      <c r="G45" s="45">
        <f t="shared" ref="G45:G50" si="4">(F45-E45)/E45</f>
        <v>2.1384629931454082</v>
      </c>
      <c r="H45" s="184">
        <v>398304</v>
      </c>
      <c r="I45" s="44">
        <f t="shared" ref="I45:I50" si="5">(F45-H45)/H45</f>
        <v>-9.7218874695375102E-2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94327.925925925942</v>
      </c>
      <c r="F46" s="184">
        <v>314038.33333333331</v>
      </c>
      <c r="G46" s="48">
        <f t="shared" si="4"/>
        <v>2.3292191071808581</v>
      </c>
      <c r="H46" s="184">
        <v>319319.33333333331</v>
      </c>
      <c r="I46" s="84">
        <f t="shared" si="5"/>
        <v>-1.6538303349416156E-2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286737.57142857142</v>
      </c>
      <c r="F47" s="184">
        <v>924637.71428571432</v>
      </c>
      <c r="G47" s="48">
        <f t="shared" si="4"/>
        <v>2.2246827985569686</v>
      </c>
      <c r="H47" s="184">
        <v>954423.66666666663</v>
      </c>
      <c r="I47" s="84">
        <f t="shared" si="5"/>
        <v>-3.120831285018321E-2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353897.23873015872</v>
      </c>
      <c r="F48" s="184">
        <v>1247521</v>
      </c>
      <c r="G48" s="48">
        <f t="shared" si="4"/>
        <v>2.5250939071361782</v>
      </c>
      <c r="H48" s="184">
        <v>1350076.91625</v>
      </c>
      <c r="I48" s="84">
        <f t="shared" si="5"/>
        <v>-7.5963017377455297E-2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28792.333333333332</v>
      </c>
      <c r="F49" s="184">
        <v>137745.25</v>
      </c>
      <c r="G49" s="48">
        <f t="shared" si="4"/>
        <v>3.7840947242900311</v>
      </c>
      <c r="H49" s="184">
        <v>142218.5</v>
      </c>
      <c r="I49" s="44">
        <f t="shared" si="5"/>
        <v>-3.1453362255965296E-2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1838000</v>
      </c>
      <c r="G50" s="56">
        <f t="shared" si="4"/>
        <v>5.8137164040778497</v>
      </c>
      <c r="H50" s="184">
        <v>1871500</v>
      </c>
      <c r="I50" s="59">
        <f t="shared" si="5"/>
        <v>-1.7900080149612609E-2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53694.444444444438</v>
      </c>
      <c r="F52" s="181">
        <v>151810</v>
      </c>
      <c r="G52" s="183">
        <f t="shared" ref="G52:G60" si="6">(F52-E52)/E52</f>
        <v>1.8272943610967411</v>
      </c>
      <c r="H52" s="181">
        <v>156970.5</v>
      </c>
      <c r="I52" s="116">
        <f t="shared" ref="I52:I60" si="7">(F52-H52)/H52</f>
        <v>-3.2875604014767107E-2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56249.444444444445</v>
      </c>
      <c r="F53" s="184">
        <v>168062.6</v>
      </c>
      <c r="G53" s="186">
        <f t="shared" si="6"/>
        <v>1.9878090647808868</v>
      </c>
      <c r="H53" s="184">
        <v>173704.8</v>
      </c>
      <c r="I53" s="84">
        <f t="shared" si="7"/>
        <v>-3.2481543400067141E-2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46967.200000000004</v>
      </c>
      <c r="F54" s="184">
        <v>137879.20000000001</v>
      </c>
      <c r="G54" s="186">
        <f t="shared" si="6"/>
        <v>1.935648708034543</v>
      </c>
      <c r="H54" s="184">
        <v>142356.79999999999</v>
      </c>
      <c r="I54" s="84">
        <f t="shared" si="7"/>
        <v>-3.145336225596513E-2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60712.916666666664</v>
      </c>
      <c r="F55" s="184">
        <v>184672.4</v>
      </c>
      <c r="G55" s="186">
        <f t="shared" si="6"/>
        <v>2.041731646890077</v>
      </c>
      <c r="H55" s="184">
        <v>181265.2</v>
      </c>
      <c r="I55" s="84">
        <f t="shared" si="7"/>
        <v>1.879676849169053E-2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29560.277777777777</v>
      </c>
      <c r="F56" s="184">
        <v>96295.166666666672</v>
      </c>
      <c r="G56" s="191">
        <f t="shared" si="6"/>
        <v>2.2575866637849216</v>
      </c>
      <c r="H56" s="184">
        <v>99422.333333333328</v>
      </c>
      <c r="I56" s="85">
        <f t="shared" si="7"/>
        <v>-3.1453362255965199E-2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21777.777777777777</v>
      </c>
      <c r="F57" s="187">
        <v>110062.25</v>
      </c>
      <c r="G57" s="189">
        <f t="shared" si="6"/>
        <v>4.053878826530612</v>
      </c>
      <c r="H57" s="187">
        <v>108058.4</v>
      </c>
      <c r="I57" s="117">
        <f t="shared" si="7"/>
        <v>1.8544139095156009E-2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60382.973544973553</v>
      </c>
      <c r="F58" s="190">
        <v>207686.28571428571</v>
      </c>
      <c r="G58" s="44">
        <f t="shared" si="6"/>
        <v>2.4394842373835708</v>
      </c>
      <c r="H58" s="190">
        <v>212290.5</v>
      </c>
      <c r="I58" s="44">
        <f t="shared" si="7"/>
        <v>-2.1688272841763008E-2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65545.527777777766</v>
      </c>
      <c r="F59" s="184">
        <v>198246</v>
      </c>
      <c r="G59" s="48">
        <f t="shared" si="6"/>
        <v>2.024554179685961</v>
      </c>
      <c r="H59" s="184">
        <v>204684</v>
      </c>
      <c r="I59" s="44">
        <f t="shared" si="7"/>
        <v>-3.1453362255965296E-2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518016.66666666669</v>
      </c>
      <c r="F60" s="184">
        <v>1162007</v>
      </c>
      <c r="G60" s="51">
        <f t="shared" si="6"/>
        <v>1.2431845822206491</v>
      </c>
      <c r="H60" s="184">
        <v>1109627</v>
      </c>
      <c r="I60" s="51">
        <f t="shared" si="7"/>
        <v>4.7205051787672793E-2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125287.45833333333</v>
      </c>
      <c r="F62" s="184">
        <v>408152.88888888888</v>
      </c>
      <c r="G62" s="45">
        <f t="shared" ref="G62:G67" si="8">(F62-E62)/E62</f>
        <v>2.2577314147676173</v>
      </c>
      <c r="H62" s="184">
        <v>411615.33333333331</v>
      </c>
      <c r="I62" s="44">
        <f t="shared" ref="I62:I67" si="9">(F62-H62)/H62</f>
        <v>-8.4118451477619999E-3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701253.57142857148</v>
      </c>
      <c r="F63" s="184">
        <v>2457312.75</v>
      </c>
      <c r="G63" s="48">
        <f t="shared" si="8"/>
        <v>2.5041714582558785</v>
      </c>
      <c r="H63" s="184">
        <v>2293475</v>
      </c>
      <c r="I63" s="44">
        <f t="shared" si="9"/>
        <v>7.1436466497345724E-2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454952.11111111107</v>
      </c>
      <c r="F64" s="184">
        <v>900838.5555555555</v>
      </c>
      <c r="G64" s="48">
        <f t="shared" si="8"/>
        <v>0.98007336059057748</v>
      </c>
      <c r="H64" s="184">
        <v>967895.11111111112</v>
      </c>
      <c r="I64" s="84">
        <f t="shared" si="9"/>
        <v>-6.9280808205113203E-2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186061.5</v>
      </c>
      <c r="F65" s="184">
        <v>520108.71428571426</v>
      </c>
      <c r="G65" s="48">
        <f t="shared" si="8"/>
        <v>1.7953591381651457</v>
      </c>
      <c r="H65" s="184">
        <v>575481.66666666663</v>
      </c>
      <c r="I65" s="84">
        <f t="shared" si="9"/>
        <v>-9.6220184913424475E-2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82822.875661375656</v>
      </c>
      <c r="F66" s="184">
        <v>290225</v>
      </c>
      <c r="G66" s="48">
        <f t="shared" si="8"/>
        <v>2.5041647332627703</v>
      </c>
      <c r="H66" s="184">
        <v>298332.85714285716</v>
      </c>
      <c r="I66" s="84">
        <f t="shared" si="9"/>
        <v>-2.7177218159965193E-2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65394.083333333336</v>
      </c>
      <c r="F67" s="184">
        <v>222803.5</v>
      </c>
      <c r="G67" s="51">
        <f t="shared" si="8"/>
        <v>2.4070895812439708</v>
      </c>
      <c r="H67" s="184">
        <v>230154.25</v>
      </c>
      <c r="I67" s="85">
        <f t="shared" si="9"/>
        <v>-3.1938363076067462E-2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72972.25</v>
      </c>
      <c r="F69" s="190">
        <v>268991.44444444444</v>
      </c>
      <c r="G69" s="45">
        <f>(F69-E69)/E69</f>
        <v>2.686215574337429</v>
      </c>
      <c r="H69" s="190">
        <v>277931.77777777775</v>
      </c>
      <c r="I69" s="44">
        <f>(F69-H69)/H69</f>
        <v>-3.2167366412061089E-2</v>
      </c>
    </row>
    <row r="70" spans="1:9" ht="16.5">
      <c r="A70" s="37"/>
      <c r="B70" s="34" t="s">
        <v>67</v>
      </c>
      <c r="C70" s="164" t="s">
        <v>139</v>
      </c>
      <c r="D70" s="13" t="s">
        <v>135</v>
      </c>
      <c r="E70" s="185">
        <v>55942.888888888883</v>
      </c>
      <c r="F70" s="184">
        <v>209140.6</v>
      </c>
      <c r="G70" s="48">
        <f>(F70-E70)/E70</f>
        <v>2.7384662135590667</v>
      </c>
      <c r="H70" s="184">
        <v>215932.4</v>
      </c>
      <c r="I70" s="44">
        <f>(F70-H70)/H70</f>
        <v>-3.1453362255965241E-2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26918.733333333334</v>
      </c>
      <c r="F71" s="184">
        <v>80481.625</v>
      </c>
      <c r="G71" s="48">
        <f>(F71-E71)/E71</f>
        <v>1.9897998543765059</v>
      </c>
      <c r="H71" s="184">
        <v>82570.222222222219</v>
      </c>
      <c r="I71" s="44">
        <f>(F71-H71)/H71</f>
        <v>-2.5294799578002253E-2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34761.916666666664</v>
      </c>
      <c r="F72" s="184">
        <v>139010.33333333334</v>
      </c>
      <c r="G72" s="48">
        <f>(F72-E72)/E72</f>
        <v>2.9989260277650596</v>
      </c>
      <c r="H72" s="184">
        <v>143832</v>
      </c>
      <c r="I72" s="44">
        <f>(F72-H72)/H72</f>
        <v>-3.3522906353708887E-2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28612.166666666668</v>
      </c>
      <c r="F73" s="193">
        <v>106155.375</v>
      </c>
      <c r="G73" s="48">
        <f>(F73-E73)/E73</f>
        <v>2.7101480722070446</v>
      </c>
      <c r="H73" s="193">
        <v>108181.33333333333</v>
      </c>
      <c r="I73" s="59">
        <f>(F73-H73)/H73</f>
        <v>-1.872742987083411E-2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23816.333333333332</v>
      </c>
      <c r="F75" s="181">
        <v>71588.833333333328</v>
      </c>
      <c r="G75" s="44">
        <f t="shared" ref="G75:G81" si="10">(F75-E75)/E75</f>
        <v>2.0058713208022505</v>
      </c>
      <c r="H75" s="181">
        <v>73913.666666666672</v>
      </c>
      <c r="I75" s="45">
        <f t="shared" ref="I75:I81" si="11">(F75-H75)/H75</f>
        <v>-3.1453362255965421E-2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29260.61904761905</v>
      </c>
      <c r="F76" s="184">
        <v>96868.175000000003</v>
      </c>
      <c r="G76" s="48">
        <f t="shared" si="10"/>
        <v>2.3105306091561384</v>
      </c>
      <c r="H76" s="184">
        <v>99737.35</v>
      </c>
      <c r="I76" s="44">
        <f t="shared" si="11"/>
        <v>-2.876730733270939E-2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14697.199999999999</v>
      </c>
      <c r="F77" s="184">
        <v>43757</v>
      </c>
      <c r="G77" s="48">
        <f t="shared" si="10"/>
        <v>1.9772337588112026</v>
      </c>
      <c r="H77" s="184">
        <v>45024.333333333336</v>
      </c>
      <c r="I77" s="44">
        <f t="shared" si="11"/>
        <v>-2.8147742331924273E-2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23784.777777777777</v>
      </c>
      <c r="F78" s="184">
        <v>97009.777777777781</v>
      </c>
      <c r="G78" s="48">
        <f t="shared" si="10"/>
        <v>3.0786497432998696</v>
      </c>
      <c r="H78" s="184">
        <v>99902.666666666672</v>
      </c>
      <c r="I78" s="44">
        <f t="shared" si="11"/>
        <v>-2.8957073774028959E-2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32413.344444444443</v>
      </c>
      <c r="F79" s="184">
        <v>132789.1</v>
      </c>
      <c r="G79" s="48">
        <f t="shared" si="10"/>
        <v>3.0967417054909827</v>
      </c>
      <c r="H79" s="184">
        <v>136917</v>
      </c>
      <c r="I79" s="44">
        <f t="shared" si="11"/>
        <v>-3.0148922339811667E-2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81999.833333333328</v>
      </c>
      <c r="F80" s="184">
        <v>759943</v>
      </c>
      <c r="G80" s="48">
        <f t="shared" si="10"/>
        <v>8.2676163975943044</v>
      </c>
      <c r="H80" s="184">
        <v>785774.5</v>
      </c>
      <c r="I80" s="44">
        <f t="shared" si="11"/>
        <v>-3.2873935206601895E-2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47437.80000000001</v>
      </c>
      <c r="F81" s="187">
        <v>165562.20000000001</v>
      </c>
      <c r="G81" s="51">
        <f t="shared" si="10"/>
        <v>2.4900901812478651</v>
      </c>
      <c r="H81" s="187">
        <v>171082.22222222222</v>
      </c>
      <c r="I81" s="56">
        <f t="shared" si="11"/>
        <v>-3.2265317521139848E-2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34" sqref="I34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3" t="s">
        <v>203</v>
      </c>
      <c r="B9" s="223"/>
      <c r="C9" s="223"/>
      <c r="D9" s="223"/>
      <c r="E9" s="223"/>
      <c r="F9" s="223"/>
      <c r="G9" s="223"/>
      <c r="H9" s="223"/>
      <c r="I9" s="223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4" t="s">
        <v>3</v>
      </c>
      <c r="B12" s="230"/>
      <c r="C12" s="232" t="s">
        <v>0</v>
      </c>
      <c r="D12" s="226" t="s">
        <v>23</v>
      </c>
      <c r="E12" s="226" t="s">
        <v>208</v>
      </c>
      <c r="F12" s="234" t="s">
        <v>216</v>
      </c>
      <c r="G12" s="226" t="s">
        <v>197</v>
      </c>
      <c r="H12" s="234" t="s">
        <v>211</v>
      </c>
      <c r="I12" s="226" t="s">
        <v>187</v>
      </c>
    </row>
    <row r="13" spans="1:9" ht="30.75" customHeight="1" thickBot="1">
      <c r="A13" s="225"/>
      <c r="B13" s="231"/>
      <c r="C13" s="233"/>
      <c r="D13" s="227"/>
      <c r="E13" s="227"/>
      <c r="F13" s="235"/>
      <c r="G13" s="227"/>
      <c r="H13" s="235"/>
      <c r="I13" s="227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13628.49537037037</v>
      </c>
      <c r="F15" s="155">
        <v>51166.6</v>
      </c>
      <c r="G15" s="44">
        <f>(F15-E15)/E15</f>
        <v>2.7543836358664358</v>
      </c>
      <c r="H15" s="155">
        <v>62666.6</v>
      </c>
      <c r="I15" s="118">
        <f>(F15-H15)/H15</f>
        <v>-0.18351083352216332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16151.033333333333</v>
      </c>
      <c r="F16" s="155">
        <v>48333.2</v>
      </c>
      <c r="G16" s="48">
        <f t="shared" ref="G16:G39" si="0">(F16-E16)/E16</f>
        <v>1.9925763263857215</v>
      </c>
      <c r="H16" s="155">
        <v>45666.6</v>
      </c>
      <c r="I16" s="48">
        <f>(F16-H16)/H16</f>
        <v>5.8392785974870007E-2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15781.003703703704</v>
      </c>
      <c r="F17" s="155">
        <v>38000</v>
      </c>
      <c r="G17" s="48">
        <f t="shared" si="0"/>
        <v>1.4079583728303438</v>
      </c>
      <c r="H17" s="155">
        <v>39833.199999999997</v>
      </c>
      <c r="I17" s="48">
        <f t="shared" ref="I17:I29" si="1">(F17-H17)/H17</f>
        <v>-4.6021911370414559E-2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11560.644444444442</v>
      </c>
      <c r="F18" s="155">
        <v>24833.200000000001</v>
      </c>
      <c r="G18" s="48">
        <f t="shared" si="0"/>
        <v>1.1480809412777839</v>
      </c>
      <c r="H18" s="155">
        <v>19766.599999999999</v>
      </c>
      <c r="I18" s="48">
        <f t="shared" si="1"/>
        <v>0.25632126921170068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24381.75277777778</v>
      </c>
      <c r="F19" s="155">
        <v>128500</v>
      </c>
      <c r="G19" s="48">
        <f t="shared" si="0"/>
        <v>4.2703347938593872</v>
      </c>
      <c r="H19" s="155">
        <v>99500</v>
      </c>
      <c r="I19" s="48">
        <f t="shared" si="1"/>
        <v>0.29145728643216079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13857.29351851852</v>
      </c>
      <c r="F20" s="155">
        <v>53500</v>
      </c>
      <c r="G20" s="48">
        <f t="shared" si="0"/>
        <v>2.8607827660216634</v>
      </c>
      <c r="H20" s="155">
        <v>58000</v>
      </c>
      <c r="I20" s="48">
        <f t="shared" si="1"/>
        <v>-7.7586206896551727E-2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16433.037037037036</v>
      </c>
      <c r="F21" s="155">
        <v>72500</v>
      </c>
      <c r="G21" s="48">
        <f t="shared" si="0"/>
        <v>3.4118442523191765</v>
      </c>
      <c r="H21" s="155">
        <v>65666.600000000006</v>
      </c>
      <c r="I21" s="48">
        <f t="shared" si="1"/>
        <v>0.10406203458074567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4616.5814814814821</v>
      </c>
      <c r="F22" s="155">
        <v>15700</v>
      </c>
      <c r="G22" s="48">
        <f t="shared" si="0"/>
        <v>2.400784771800843</v>
      </c>
      <c r="H22" s="155">
        <v>14900</v>
      </c>
      <c r="I22" s="48">
        <f t="shared" si="1"/>
        <v>5.3691275167785234E-2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6400.2833333333338</v>
      </c>
      <c r="F23" s="155">
        <v>17166.599999999999</v>
      </c>
      <c r="G23" s="48">
        <f t="shared" si="0"/>
        <v>1.682162508430616</v>
      </c>
      <c r="H23" s="155">
        <v>15633.2</v>
      </c>
      <c r="I23" s="48">
        <f t="shared" si="1"/>
        <v>9.8086124401913735E-2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5521.7583333333332</v>
      </c>
      <c r="F24" s="155">
        <v>17500</v>
      </c>
      <c r="G24" s="48">
        <f t="shared" si="0"/>
        <v>2.1692803168072974</v>
      </c>
      <c r="H24" s="155">
        <v>15500</v>
      </c>
      <c r="I24" s="48">
        <f t="shared" si="1"/>
        <v>0.12903225806451613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6652.625</v>
      </c>
      <c r="F25" s="155">
        <v>17500</v>
      </c>
      <c r="G25" s="48">
        <f t="shared" si="0"/>
        <v>1.6305405760883862</v>
      </c>
      <c r="H25" s="155">
        <v>15500</v>
      </c>
      <c r="I25" s="48">
        <f t="shared" si="1"/>
        <v>0.12903225806451613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13495.785185185185</v>
      </c>
      <c r="F26" s="155">
        <v>62833.2</v>
      </c>
      <c r="G26" s="48">
        <f t="shared" si="0"/>
        <v>3.6557646804406971</v>
      </c>
      <c r="H26" s="155">
        <v>48500</v>
      </c>
      <c r="I26" s="48">
        <f t="shared" si="1"/>
        <v>0.29552989690721643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5868.95</v>
      </c>
      <c r="F27" s="155">
        <v>16000</v>
      </c>
      <c r="G27" s="48">
        <f t="shared" si="0"/>
        <v>1.7262116732976085</v>
      </c>
      <c r="H27" s="155">
        <v>15000</v>
      </c>
      <c r="I27" s="48">
        <f t="shared" si="1"/>
        <v>6.6666666666666666E-2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13027</v>
      </c>
      <c r="F28" s="155">
        <v>39833.199999999997</v>
      </c>
      <c r="G28" s="48">
        <f t="shared" si="0"/>
        <v>2.0577416135718121</v>
      </c>
      <c r="H28" s="155">
        <v>43833.2</v>
      </c>
      <c r="I28" s="48">
        <f t="shared" si="1"/>
        <v>-9.1255030433552653E-2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17860.267857142855</v>
      </c>
      <c r="F29" s="155">
        <v>61000</v>
      </c>
      <c r="G29" s="48">
        <f t="shared" si="0"/>
        <v>2.4154023045966961</v>
      </c>
      <c r="H29" s="155">
        <v>55000</v>
      </c>
      <c r="I29" s="48">
        <f t="shared" si="1"/>
        <v>0.10909090909090909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13260.3</v>
      </c>
      <c r="F30" s="158">
        <v>40500</v>
      </c>
      <c r="G30" s="51">
        <f t="shared" si="0"/>
        <v>2.0542295423180472</v>
      </c>
      <c r="H30" s="158">
        <v>37666.6</v>
      </c>
      <c r="I30" s="51">
        <f>(F30-H30)/H30</f>
        <v>7.5223141987861966E-2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27497.174603174601</v>
      </c>
      <c r="F32" s="155">
        <v>87066.6</v>
      </c>
      <c r="G32" s="44">
        <f t="shared" si="0"/>
        <v>2.1663835014506545</v>
      </c>
      <c r="H32" s="155">
        <v>119066.6</v>
      </c>
      <c r="I32" s="45">
        <f>(F32-H32)/H32</f>
        <v>-0.26875714936010603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26663.807936507932</v>
      </c>
      <c r="F33" s="155">
        <v>87066.6</v>
      </c>
      <c r="G33" s="48">
        <f t="shared" si="0"/>
        <v>2.2653475530323228</v>
      </c>
      <c r="H33" s="155">
        <v>93066.6</v>
      </c>
      <c r="I33" s="48">
        <f>(F33-H33)/H33</f>
        <v>-6.4469960222034536E-2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24558.033333333333</v>
      </c>
      <c r="F34" s="155">
        <v>66333.2</v>
      </c>
      <c r="G34" s="48">
        <f>(F34-E34)/E34</f>
        <v>1.7010794838348891</v>
      </c>
      <c r="H34" s="155">
        <v>80333.2</v>
      </c>
      <c r="I34" s="48">
        <f>(F34-H34)/H34</f>
        <v>-0.17427414817286005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11113.3</v>
      </c>
      <c r="F35" s="155">
        <v>50333.2</v>
      </c>
      <c r="G35" s="48">
        <f t="shared" si="0"/>
        <v>3.5290957681336774</v>
      </c>
      <c r="H35" s="155">
        <v>50333.2</v>
      </c>
      <c r="I35" s="48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22758.066666666666</v>
      </c>
      <c r="F36" s="155">
        <v>67833.2</v>
      </c>
      <c r="G36" s="55">
        <f t="shared" si="0"/>
        <v>1.9806222555518775</v>
      </c>
      <c r="H36" s="155">
        <v>52000</v>
      </c>
      <c r="I36" s="48">
        <f>(F36-H36)/H36</f>
        <v>0.30448461538461535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411723.1333333333</v>
      </c>
      <c r="F38" s="156">
        <v>1326983.2</v>
      </c>
      <c r="G38" s="45">
        <f t="shared" si="0"/>
        <v>2.2229988858208438</v>
      </c>
      <c r="H38" s="156">
        <v>1324773.2</v>
      </c>
      <c r="I38" s="45">
        <f>(F38-H38)/H38</f>
        <v>1.6682100755057545E-3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282484.0523809524</v>
      </c>
      <c r="F39" s="157">
        <v>1012920</v>
      </c>
      <c r="G39" s="51">
        <f t="shared" si="0"/>
        <v>2.5857599445436876</v>
      </c>
      <c r="H39" s="157">
        <v>1041303.2</v>
      </c>
      <c r="I39" s="51">
        <f>(F39-H39)/H39</f>
        <v>-2.7257382864087958E-2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3" t="s">
        <v>204</v>
      </c>
      <c r="B9" s="223"/>
      <c r="C9" s="223"/>
      <c r="D9" s="223"/>
      <c r="E9" s="223"/>
      <c r="F9" s="223"/>
      <c r="G9" s="223"/>
      <c r="H9" s="223"/>
      <c r="I9" s="223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4" t="s">
        <v>3</v>
      </c>
      <c r="B12" s="230"/>
      <c r="C12" s="232" t="s">
        <v>0</v>
      </c>
      <c r="D12" s="226" t="s">
        <v>214</v>
      </c>
      <c r="E12" s="234" t="s">
        <v>216</v>
      </c>
      <c r="F12" s="241" t="s">
        <v>186</v>
      </c>
      <c r="G12" s="226" t="s">
        <v>208</v>
      </c>
      <c r="H12" s="243" t="s">
        <v>217</v>
      </c>
      <c r="I12" s="239" t="s">
        <v>196</v>
      </c>
    </row>
    <row r="13" spans="1:9" ht="39.75" customHeight="1" thickBot="1">
      <c r="A13" s="225"/>
      <c r="B13" s="231"/>
      <c r="C13" s="233"/>
      <c r="D13" s="227"/>
      <c r="E13" s="235"/>
      <c r="F13" s="242"/>
      <c r="G13" s="227"/>
      <c r="H13" s="244"/>
      <c r="I13" s="240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74148.800000000003</v>
      </c>
      <c r="E15" s="144">
        <v>51166.6</v>
      </c>
      <c r="F15" s="67">
        <f t="shared" ref="F15:F30" si="0">D15-E15</f>
        <v>22982.200000000004</v>
      </c>
      <c r="G15" s="42">
        <v>13628.49537037037</v>
      </c>
      <c r="H15" s="66">
        <f>AVERAGE(D15:E15)</f>
        <v>62657.7</v>
      </c>
      <c r="I15" s="69">
        <f>(H15-G15)/G15</f>
        <v>3.5975508152003135</v>
      </c>
    </row>
    <row r="16" spans="1:9" ht="16.5" customHeight="1">
      <c r="A16" s="37"/>
      <c r="B16" s="34" t="s">
        <v>5</v>
      </c>
      <c r="C16" s="15" t="s">
        <v>164</v>
      </c>
      <c r="D16" s="144">
        <v>60943.111111111109</v>
      </c>
      <c r="E16" s="144">
        <v>48333.2</v>
      </c>
      <c r="F16" s="71">
        <f t="shared" si="0"/>
        <v>12609.911111111112</v>
      </c>
      <c r="G16" s="46">
        <v>16151.033333333333</v>
      </c>
      <c r="H16" s="68">
        <f t="shared" ref="H16:H30" si="1">AVERAGE(D16:E16)</f>
        <v>54638.155555555553</v>
      </c>
      <c r="I16" s="72">
        <f t="shared" ref="I16:I39" si="2">(H16-G16)/G16</f>
        <v>2.3829510736499144</v>
      </c>
    </row>
    <row r="17" spans="1:9" ht="16.5">
      <c r="A17" s="37"/>
      <c r="B17" s="34" t="s">
        <v>6</v>
      </c>
      <c r="C17" s="15" t="s">
        <v>165</v>
      </c>
      <c r="D17" s="144">
        <v>45165.333333333336</v>
      </c>
      <c r="E17" s="144">
        <v>38000</v>
      </c>
      <c r="F17" s="71">
        <f t="shared" si="0"/>
        <v>7165.3333333333358</v>
      </c>
      <c r="G17" s="46">
        <v>15781.003703703704</v>
      </c>
      <c r="H17" s="68">
        <f t="shared" si="1"/>
        <v>41582.666666666672</v>
      </c>
      <c r="I17" s="72">
        <f t="shared" si="2"/>
        <v>1.6349823780161383</v>
      </c>
    </row>
    <row r="18" spans="1:9" ht="16.5">
      <c r="A18" s="37"/>
      <c r="B18" s="34" t="s">
        <v>7</v>
      </c>
      <c r="C18" s="164" t="s">
        <v>166</v>
      </c>
      <c r="D18" s="144">
        <v>24348.799999999999</v>
      </c>
      <c r="E18" s="144">
        <v>24833.200000000001</v>
      </c>
      <c r="F18" s="71">
        <f t="shared" si="0"/>
        <v>-484.40000000000146</v>
      </c>
      <c r="G18" s="46">
        <v>11560.644444444442</v>
      </c>
      <c r="H18" s="68">
        <f t="shared" si="1"/>
        <v>24591</v>
      </c>
      <c r="I18" s="72">
        <f t="shared" si="2"/>
        <v>1.1271305521222388</v>
      </c>
    </row>
    <row r="19" spans="1:9" ht="16.5">
      <c r="A19" s="37"/>
      <c r="B19" s="34" t="s">
        <v>8</v>
      </c>
      <c r="C19" s="15" t="s">
        <v>167</v>
      </c>
      <c r="D19" s="144">
        <v>182187.25</v>
      </c>
      <c r="E19" s="144">
        <v>128500</v>
      </c>
      <c r="F19" s="71">
        <f>D19-E19</f>
        <v>53687.25</v>
      </c>
      <c r="G19" s="46">
        <v>24381.75277777778</v>
      </c>
      <c r="H19" s="68">
        <f t="shared" si="1"/>
        <v>155343.625</v>
      </c>
      <c r="I19" s="72">
        <f t="shared" si="2"/>
        <v>5.3713067069396496</v>
      </c>
    </row>
    <row r="20" spans="1:9" ht="16.5">
      <c r="A20" s="37"/>
      <c r="B20" s="34" t="s">
        <v>9</v>
      </c>
      <c r="C20" s="164" t="s">
        <v>168</v>
      </c>
      <c r="D20" s="144">
        <v>86397.8</v>
      </c>
      <c r="E20" s="144">
        <v>53500</v>
      </c>
      <c r="F20" s="71">
        <f t="shared" si="0"/>
        <v>32897.800000000003</v>
      </c>
      <c r="G20" s="46">
        <v>13857.29351851852</v>
      </c>
      <c r="H20" s="68">
        <f t="shared" si="1"/>
        <v>69948.899999999994</v>
      </c>
      <c r="I20" s="72">
        <f t="shared" si="2"/>
        <v>4.0478038807882752</v>
      </c>
    </row>
    <row r="21" spans="1:9" ht="16.5">
      <c r="A21" s="37"/>
      <c r="B21" s="34" t="s">
        <v>10</v>
      </c>
      <c r="C21" s="15" t="s">
        <v>169</v>
      </c>
      <c r="D21" s="144">
        <v>106449.8</v>
      </c>
      <c r="E21" s="144">
        <v>72500</v>
      </c>
      <c r="F21" s="71">
        <f t="shared" si="0"/>
        <v>33949.800000000003</v>
      </c>
      <c r="G21" s="46">
        <v>16433.037037037036</v>
      </c>
      <c r="H21" s="68">
        <f t="shared" si="1"/>
        <v>89474.9</v>
      </c>
      <c r="I21" s="72">
        <f t="shared" si="2"/>
        <v>4.4448182523011459</v>
      </c>
    </row>
    <row r="22" spans="1:9" ht="16.5">
      <c r="A22" s="37"/>
      <c r="B22" s="34" t="s">
        <v>11</v>
      </c>
      <c r="C22" s="15" t="s">
        <v>170</v>
      </c>
      <c r="D22" s="144">
        <v>20883.111111111109</v>
      </c>
      <c r="E22" s="144">
        <v>15700</v>
      </c>
      <c r="F22" s="71">
        <f t="shared" si="0"/>
        <v>5183.1111111111095</v>
      </c>
      <c r="G22" s="46">
        <v>4616.5814814814821</v>
      </c>
      <c r="H22" s="68">
        <f t="shared" si="1"/>
        <v>18291.555555555555</v>
      </c>
      <c r="I22" s="72">
        <f t="shared" si="2"/>
        <v>2.9621429035593909</v>
      </c>
    </row>
    <row r="23" spans="1:9" ht="16.5">
      <c r="A23" s="37"/>
      <c r="B23" s="34" t="s">
        <v>12</v>
      </c>
      <c r="C23" s="15" t="s">
        <v>171</v>
      </c>
      <c r="D23" s="144">
        <v>25055.333333333332</v>
      </c>
      <c r="E23" s="144">
        <v>17166.599999999999</v>
      </c>
      <c r="F23" s="71">
        <f t="shared" si="0"/>
        <v>7888.7333333333336</v>
      </c>
      <c r="G23" s="46">
        <v>6400.2833333333338</v>
      </c>
      <c r="H23" s="68">
        <f t="shared" si="1"/>
        <v>21110.966666666667</v>
      </c>
      <c r="I23" s="72">
        <f t="shared" si="2"/>
        <v>2.2984425168677429</v>
      </c>
    </row>
    <row r="24" spans="1:9" ht="16.5">
      <c r="A24" s="37"/>
      <c r="B24" s="34" t="s">
        <v>13</v>
      </c>
      <c r="C24" s="15" t="s">
        <v>172</v>
      </c>
      <c r="D24" s="144">
        <v>25055.333333333332</v>
      </c>
      <c r="E24" s="144">
        <v>17500</v>
      </c>
      <c r="F24" s="71">
        <f t="shared" si="0"/>
        <v>7555.3333333333321</v>
      </c>
      <c r="G24" s="46">
        <v>5521.7583333333332</v>
      </c>
      <c r="H24" s="68">
        <f t="shared" si="1"/>
        <v>21277.666666666664</v>
      </c>
      <c r="I24" s="72">
        <f t="shared" si="2"/>
        <v>2.8534222945287655</v>
      </c>
    </row>
    <row r="25" spans="1:9" ht="16.5">
      <c r="A25" s="37"/>
      <c r="B25" s="34" t="s">
        <v>14</v>
      </c>
      <c r="C25" s="164" t="s">
        <v>173</v>
      </c>
      <c r="D25" s="144">
        <v>27849.8</v>
      </c>
      <c r="E25" s="144">
        <v>17500</v>
      </c>
      <c r="F25" s="71">
        <f t="shared" si="0"/>
        <v>10349.799999999999</v>
      </c>
      <c r="G25" s="46">
        <v>6652.625</v>
      </c>
      <c r="H25" s="68">
        <f t="shared" si="1"/>
        <v>22674.9</v>
      </c>
      <c r="I25" s="72">
        <f t="shared" si="2"/>
        <v>2.4084139719283741</v>
      </c>
    </row>
    <row r="26" spans="1:9" ht="16.5">
      <c r="A26" s="37"/>
      <c r="B26" s="34" t="s">
        <v>15</v>
      </c>
      <c r="C26" s="15" t="s">
        <v>174</v>
      </c>
      <c r="D26" s="144">
        <v>94449.8</v>
      </c>
      <c r="E26" s="144">
        <v>62833.2</v>
      </c>
      <c r="F26" s="71">
        <f t="shared" si="0"/>
        <v>31616.600000000006</v>
      </c>
      <c r="G26" s="46">
        <v>13495.785185185185</v>
      </c>
      <c r="H26" s="68">
        <f t="shared" si="1"/>
        <v>78641.5</v>
      </c>
      <c r="I26" s="72">
        <f t="shared" si="2"/>
        <v>4.827115571336126</v>
      </c>
    </row>
    <row r="27" spans="1:9" ht="16.5">
      <c r="A27" s="37"/>
      <c r="B27" s="34" t="s">
        <v>16</v>
      </c>
      <c r="C27" s="15" t="s">
        <v>175</v>
      </c>
      <c r="D27" s="144">
        <v>25438.666666666668</v>
      </c>
      <c r="E27" s="144">
        <v>16000</v>
      </c>
      <c r="F27" s="71">
        <f t="shared" si="0"/>
        <v>9438.6666666666679</v>
      </c>
      <c r="G27" s="46">
        <v>5868.95</v>
      </c>
      <c r="H27" s="68">
        <f t="shared" si="1"/>
        <v>20719.333333333336</v>
      </c>
      <c r="I27" s="72">
        <f t="shared" si="2"/>
        <v>2.5303305247673493</v>
      </c>
    </row>
    <row r="28" spans="1:9" ht="16.5">
      <c r="A28" s="37"/>
      <c r="B28" s="34" t="s">
        <v>17</v>
      </c>
      <c r="C28" s="15" t="s">
        <v>176</v>
      </c>
      <c r="D28" s="144">
        <v>58097.8</v>
      </c>
      <c r="E28" s="144">
        <v>39833.199999999997</v>
      </c>
      <c r="F28" s="71">
        <f t="shared" si="0"/>
        <v>18264.600000000006</v>
      </c>
      <c r="G28" s="46">
        <v>13027</v>
      </c>
      <c r="H28" s="68">
        <f t="shared" si="1"/>
        <v>48965.5</v>
      </c>
      <c r="I28" s="72">
        <f t="shared" si="2"/>
        <v>2.7587702464112995</v>
      </c>
    </row>
    <row r="29" spans="1:9" ht="16.5">
      <c r="A29" s="37"/>
      <c r="B29" s="34" t="s">
        <v>18</v>
      </c>
      <c r="C29" s="15" t="s">
        <v>177</v>
      </c>
      <c r="D29" s="144">
        <v>80357.142857142855</v>
      </c>
      <c r="E29" s="144">
        <v>61000</v>
      </c>
      <c r="F29" s="71">
        <f t="shared" si="0"/>
        <v>19357.142857142855</v>
      </c>
      <c r="G29" s="46">
        <v>17860.267857142855</v>
      </c>
      <c r="H29" s="68">
        <f t="shared" si="1"/>
        <v>70678.57142857142</v>
      </c>
      <c r="I29" s="72">
        <f t="shared" si="2"/>
        <v>2.9573074711925411</v>
      </c>
    </row>
    <row r="30" spans="1:9" ht="17.25" thickBot="1">
      <c r="A30" s="38"/>
      <c r="B30" s="36" t="s">
        <v>19</v>
      </c>
      <c r="C30" s="16" t="s">
        <v>178</v>
      </c>
      <c r="D30" s="155">
        <v>46048.800000000003</v>
      </c>
      <c r="E30" s="147">
        <v>40500</v>
      </c>
      <c r="F30" s="74">
        <f t="shared" si="0"/>
        <v>5548.8000000000029</v>
      </c>
      <c r="G30" s="49">
        <v>13260.3</v>
      </c>
      <c r="H30" s="100">
        <f t="shared" si="1"/>
        <v>43274.400000000001</v>
      </c>
      <c r="I30" s="75">
        <f t="shared" si="2"/>
        <v>2.2634555779281014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130187.25</v>
      </c>
      <c r="E32" s="144">
        <v>87066.6</v>
      </c>
      <c r="F32" s="67">
        <f>D32-E32</f>
        <v>43120.649999999994</v>
      </c>
      <c r="G32" s="54">
        <v>27497.174603174601</v>
      </c>
      <c r="H32" s="68">
        <f>AVERAGE(D32:E32)</f>
        <v>108626.925</v>
      </c>
      <c r="I32" s="78">
        <f t="shared" si="2"/>
        <v>2.9504758786184095</v>
      </c>
    </row>
    <row r="33" spans="1:9" ht="16.5">
      <c r="A33" s="37"/>
      <c r="B33" s="34" t="s">
        <v>27</v>
      </c>
      <c r="C33" s="15" t="s">
        <v>180</v>
      </c>
      <c r="D33" s="47">
        <v>114937.25</v>
      </c>
      <c r="E33" s="144">
        <v>87066.6</v>
      </c>
      <c r="F33" s="79">
        <f>D33-E33</f>
        <v>27870.649999999994</v>
      </c>
      <c r="G33" s="46">
        <v>26663.807936507932</v>
      </c>
      <c r="H33" s="68">
        <f>AVERAGE(D33:E33)</f>
        <v>101001.925</v>
      </c>
      <c r="I33" s="72">
        <f t="shared" si="2"/>
        <v>2.7879782677893035</v>
      </c>
    </row>
    <row r="34" spans="1:9" ht="16.5">
      <c r="A34" s="37"/>
      <c r="B34" s="39" t="s">
        <v>28</v>
      </c>
      <c r="C34" s="15" t="s">
        <v>181</v>
      </c>
      <c r="D34" s="47">
        <v>104415</v>
      </c>
      <c r="E34" s="144">
        <v>66333.2</v>
      </c>
      <c r="F34" s="71">
        <f>D34-E34</f>
        <v>38081.800000000003</v>
      </c>
      <c r="G34" s="46">
        <v>24558.033333333333</v>
      </c>
      <c r="H34" s="68">
        <f>AVERAGE(D34:E34)</f>
        <v>85374.1</v>
      </c>
      <c r="I34" s="72">
        <f t="shared" si="2"/>
        <v>2.4764225148322141</v>
      </c>
    </row>
    <row r="35" spans="1:9" ht="16.5">
      <c r="A35" s="37"/>
      <c r="B35" s="34" t="s">
        <v>29</v>
      </c>
      <c r="C35" s="15" t="s">
        <v>182</v>
      </c>
      <c r="D35" s="47">
        <v>80000</v>
      </c>
      <c r="E35" s="144">
        <v>50333.2</v>
      </c>
      <c r="F35" s="79">
        <f>D35-E35</f>
        <v>29666.800000000003</v>
      </c>
      <c r="G35" s="46">
        <v>11113.3</v>
      </c>
      <c r="H35" s="68">
        <f>AVERAGE(D35:E35)</f>
        <v>65166.6</v>
      </c>
      <c r="I35" s="72">
        <f t="shared" si="2"/>
        <v>4.8638388237517214</v>
      </c>
    </row>
    <row r="36" spans="1:9" ht="17.25" thickBot="1">
      <c r="A36" s="38"/>
      <c r="B36" s="39" t="s">
        <v>30</v>
      </c>
      <c r="C36" s="15" t="s">
        <v>183</v>
      </c>
      <c r="D36" s="50">
        <v>90448.8</v>
      </c>
      <c r="E36" s="144">
        <v>67833.2</v>
      </c>
      <c r="F36" s="71">
        <f>D36-E36</f>
        <v>22615.600000000006</v>
      </c>
      <c r="G36" s="49">
        <v>22758.066666666666</v>
      </c>
      <c r="H36" s="68">
        <f>AVERAGE(D36:E36)</f>
        <v>79141</v>
      </c>
      <c r="I36" s="80">
        <f t="shared" si="2"/>
        <v>2.4774922298613533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1595195.6666666667</v>
      </c>
      <c r="E38" s="145">
        <v>1326983.2</v>
      </c>
      <c r="F38" s="67">
        <f>D38-E38</f>
        <v>268212.46666666679</v>
      </c>
      <c r="G38" s="46">
        <v>411723.1333333333</v>
      </c>
      <c r="H38" s="67">
        <f>AVERAGE(D38:E38)</f>
        <v>1461089.4333333333</v>
      </c>
      <c r="I38" s="78">
        <f t="shared" si="2"/>
        <v>2.5487183377437947</v>
      </c>
    </row>
    <row r="39" spans="1:9" ht="17.25" thickBot="1">
      <c r="A39" s="38"/>
      <c r="B39" s="36" t="s">
        <v>32</v>
      </c>
      <c r="C39" s="16" t="s">
        <v>185</v>
      </c>
      <c r="D39" s="57">
        <v>892218.625</v>
      </c>
      <c r="E39" s="146">
        <v>1012920</v>
      </c>
      <c r="F39" s="74">
        <f>D39-E39</f>
        <v>-120701.375</v>
      </c>
      <c r="G39" s="46">
        <v>282484.0523809524</v>
      </c>
      <c r="H39" s="81">
        <f>AVERAGE(D39:E39)</f>
        <v>952569.3125</v>
      </c>
      <c r="I39" s="75">
        <f t="shared" si="2"/>
        <v>2.3721171318208927</v>
      </c>
    </row>
    <row r="40" spans="1:9" ht="15.75" customHeight="1" thickBot="1">
      <c r="A40" s="236"/>
      <c r="B40" s="237"/>
      <c r="C40" s="238"/>
      <c r="D40" s="83">
        <f>SUM(D15:D39)</f>
        <v>3990279.2734126989</v>
      </c>
      <c r="E40" s="83">
        <f>SUM(E15:E39)</f>
        <v>3403402</v>
      </c>
      <c r="F40" s="83">
        <f>SUM(F15:F39)</f>
        <v>586877.27341269853</v>
      </c>
      <c r="G40" s="83">
        <f>SUM(G15:G39)</f>
        <v>1005294.3796296295</v>
      </c>
      <c r="H40" s="83">
        <f>AVERAGE(D40:E40)</f>
        <v>3696840.6367063494</v>
      </c>
      <c r="I40" s="75">
        <f>(H40-G40)/G40</f>
        <v>2.6773712373368079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3" t="s">
        <v>201</v>
      </c>
      <c r="B9" s="223"/>
      <c r="C9" s="223"/>
      <c r="D9" s="223"/>
      <c r="E9" s="223"/>
      <c r="F9" s="223"/>
      <c r="G9" s="223"/>
      <c r="H9" s="223"/>
      <c r="I9" s="223"/>
    </row>
    <row r="10" spans="1:9" ht="18">
      <c r="A10" s="2" t="s">
        <v>215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4" t="s">
        <v>3</v>
      </c>
      <c r="B13" s="230"/>
      <c r="C13" s="232" t="s">
        <v>0</v>
      </c>
      <c r="D13" s="226" t="s">
        <v>23</v>
      </c>
      <c r="E13" s="226" t="s">
        <v>208</v>
      </c>
      <c r="F13" s="243" t="s">
        <v>217</v>
      </c>
      <c r="G13" s="226" t="s">
        <v>197</v>
      </c>
      <c r="H13" s="243" t="s">
        <v>212</v>
      </c>
      <c r="I13" s="226" t="s">
        <v>187</v>
      </c>
    </row>
    <row r="14" spans="1:9" ht="33.75" customHeight="1" thickBot="1">
      <c r="A14" s="225"/>
      <c r="B14" s="231"/>
      <c r="C14" s="233"/>
      <c r="D14" s="246"/>
      <c r="E14" s="227"/>
      <c r="F14" s="244"/>
      <c r="G14" s="245"/>
      <c r="H14" s="244"/>
      <c r="I14" s="245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13628.49537037037</v>
      </c>
      <c r="F16" s="42">
        <v>62657.7</v>
      </c>
      <c r="G16" s="21">
        <f t="shared" ref="G16:G31" si="0">(F16-E16)/E16</f>
        <v>3.5975508152003135</v>
      </c>
      <c r="H16" s="181">
        <v>70407.7</v>
      </c>
      <c r="I16" s="21">
        <f t="shared" ref="I16:I31" si="1">(F16-H16)/H16</f>
        <v>-0.11007318801778783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16151.033333333333</v>
      </c>
      <c r="F17" s="46">
        <v>54638.155555555553</v>
      </c>
      <c r="G17" s="21">
        <f t="shared" si="0"/>
        <v>2.3829510736499144</v>
      </c>
      <c r="H17" s="184">
        <v>55415.966666666667</v>
      </c>
      <c r="I17" s="21">
        <f t="shared" si="1"/>
        <v>-1.4035866518213713E-2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15781.003703703704</v>
      </c>
      <c r="F18" s="46">
        <v>41582.666666666672</v>
      </c>
      <c r="G18" s="21">
        <f t="shared" si="0"/>
        <v>1.6349823780161383</v>
      </c>
      <c r="H18" s="184">
        <v>42438.5</v>
      </c>
      <c r="I18" s="21">
        <f t="shared" si="1"/>
        <v>-2.0166436922448447E-2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11560.644444444442</v>
      </c>
      <c r="F19" s="46">
        <v>24591</v>
      </c>
      <c r="G19" s="21">
        <f t="shared" si="0"/>
        <v>1.1271305521222388</v>
      </c>
      <c r="H19" s="184">
        <v>21307.699999999997</v>
      </c>
      <c r="I19" s="21">
        <f t="shared" si="1"/>
        <v>0.1540898360686514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24381.75277777778</v>
      </c>
      <c r="F20" s="46">
        <v>155343.625</v>
      </c>
      <c r="G20" s="21">
        <f t="shared" si="0"/>
        <v>5.3713067069396496</v>
      </c>
      <c r="H20" s="184">
        <v>127343.625</v>
      </c>
      <c r="I20" s="21">
        <f t="shared" si="1"/>
        <v>0.21987751644418793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13857.29351851852</v>
      </c>
      <c r="F21" s="46">
        <v>69948.899999999994</v>
      </c>
      <c r="G21" s="21">
        <f t="shared" si="0"/>
        <v>4.0478038807882752</v>
      </c>
      <c r="H21" s="184">
        <v>69974.399999999994</v>
      </c>
      <c r="I21" s="21">
        <f t="shared" si="1"/>
        <v>-3.6441898751543426E-4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16433.037037037036</v>
      </c>
      <c r="F22" s="46">
        <v>89474.9</v>
      </c>
      <c r="G22" s="21">
        <f t="shared" si="0"/>
        <v>4.4448182523011459</v>
      </c>
      <c r="H22" s="184">
        <v>84458.200000000012</v>
      </c>
      <c r="I22" s="21">
        <f t="shared" si="1"/>
        <v>5.9398613752128057E-2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4616.5814814814821</v>
      </c>
      <c r="F23" s="46">
        <v>18291.555555555555</v>
      </c>
      <c r="G23" s="21">
        <f t="shared" si="0"/>
        <v>2.9621429035593909</v>
      </c>
      <c r="H23" s="184">
        <v>16641.555555555555</v>
      </c>
      <c r="I23" s="21">
        <f t="shared" si="1"/>
        <v>9.914938507351076E-2</v>
      </c>
    </row>
    <row r="24" spans="1:9" ht="16.5">
      <c r="A24" s="37"/>
      <c r="B24" s="34" t="s">
        <v>12</v>
      </c>
      <c r="C24" s="15" t="s">
        <v>92</v>
      </c>
      <c r="D24" s="162" t="s">
        <v>81</v>
      </c>
      <c r="E24" s="135">
        <v>6400.2833333333338</v>
      </c>
      <c r="F24" s="46">
        <v>21110.966666666667</v>
      </c>
      <c r="G24" s="21">
        <f t="shared" si="0"/>
        <v>2.2984425168677429</v>
      </c>
      <c r="H24" s="184">
        <v>18955.37777777778</v>
      </c>
      <c r="I24" s="21">
        <f t="shared" si="1"/>
        <v>0.11371912046068419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5521.7583333333332</v>
      </c>
      <c r="F25" s="46">
        <v>21277.666666666664</v>
      </c>
      <c r="G25" s="21">
        <f t="shared" si="0"/>
        <v>2.8534222945287655</v>
      </c>
      <c r="H25" s="184">
        <v>19277.666666666664</v>
      </c>
      <c r="I25" s="21">
        <f t="shared" si="1"/>
        <v>0.10374699565991737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6652.625</v>
      </c>
      <c r="F26" s="46">
        <v>22674.9</v>
      </c>
      <c r="G26" s="21">
        <f t="shared" si="0"/>
        <v>2.4084139719283741</v>
      </c>
      <c r="H26" s="184">
        <v>20524.888888888891</v>
      </c>
      <c r="I26" s="21">
        <f t="shared" si="1"/>
        <v>0.1047514129187328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13495.785185185185</v>
      </c>
      <c r="F27" s="46">
        <v>78641.5</v>
      </c>
      <c r="G27" s="21">
        <f t="shared" si="0"/>
        <v>4.827115571336126</v>
      </c>
      <c r="H27" s="184">
        <v>68699.899999999994</v>
      </c>
      <c r="I27" s="21">
        <f t="shared" si="1"/>
        <v>0.14471054543019723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5868.95</v>
      </c>
      <c r="F28" s="46">
        <v>20719.333333333336</v>
      </c>
      <c r="G28" s="21">
        <f t="shared" si="0"/>
        <v>2.5303305247673493</v>
      </c>
      <c r="H28" s="184">
        <v>19027.666666666664</v>
      </c>
      <c r="I28" s="21">
        <f t="shared" si="1"/>
        <v>8.8905628646006957E-2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13027</v>
      </c>
      <c r="F29" s="46">
        <v>48965.5</v>
      </c>
      <c r="G29" s="21">
        <f t="shared" si="0"/>
        <v>2.7587702464112995</v>
      </c>
      <c r="H29" s="184">
        <v>51691</v>
      </c>
      <c r="I29" s="21">
        <f t="shared" si="1"/>
        <v>-5.2726780290572824E-2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17860.267857142855</v>
      </c>
      <c r="F30" s="46">
        <v>70678.57142857142</v>
      </c>
      <c r="G30" s="21">
        <f t="shared" si="0"/>
        <v>2.9573074711925411</v>
      </c>
      <c r="H30" s="184">
        <v>67115.625</v>
      </c>
      <c r="I30" s="21">
        <f t="shared" si="1"/>
        <v>5.3086690745581526E-2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13260.3</v>
      </c>
      <c r="F31" s="49">
        <v>43274.400000000001</v>
      </c>
      <c r="G31" s="23">
        <f t="shared" si="0"/>
        <v>2.2634555779281014</v>
      </c>
      <c r="H31" s="187">
        <v>39407.699999999997</v>
      </c>
      <c r="I31" s="23">
        <f t="shared" si="1"/>
        <v>9.8120418090880832E-2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27497.174603174601</v>
      </c>
      <c r="F33" s="54">
        <v>108626.925</v>
      </c>
      <c r="G33" s="21">
        <f>(F33-E33)/E33</f>
        <v>2.9504758786184095</v>
      </c>
      <c r="H33" s="190">
        <v>122314.425</v>
      </c>
      <c r="I33" s="21">
        <f>(F33-H33)/H33</f>
        <v>-0.1119042173480356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26663.807936507932</v>
      </c>
      <c r="F34" s="46">
        <v>101001.925</v>
      </c>
      <c r="G34" s="21">
        <f>(F34-E34)/E34</f>
        <v>2.7879782677893035</v>
      </c>
      <c r="H34" s="184">
        <v>105251.925</v>
      </c>
      <c r="I34" s="21">
        <f>(F34-H34)/H34</f>
        <v>-4.0379308977009205E-2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24558.033333333333</v>
      </c>
      <c r="F35" s="46">
        <v>85374.1</v>
      </c>
      <c r="G35" s="21">
        <f>(F35-E35)/E35</f>
        <v>2.4764225148322141</v>
      </c>
      <c r="H35" s="184">
        <v>85009.725000000006</v>
      </c>
      <c r="I35" s="21">
        <f>(F35-H35)/H35</f>
        <v>4.2862743056750266E-3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11113.3</v>
      </c>
      <c r="F36" s="46">
        <v>65166.6</v>
      </c>
      <c r="G36" s="21">
        <f>(F36-E36)/E36</f>
        <v>4.8638388237517214</v>
      </c>
      <c r="H36" s="184">
        <v>60166.6</v>
      </c>
      <c r="I36" s="21">
        <f>(F36-H36)/H36</f>
        <v>8.3102585155219011E-2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22758.066666666666</v>
      </c>
      <c r="F37" s="49">
        <v>79141</v>
      </c>
      <c r="G37" s="23">
        <f>(F37-E37)/E37</f>
        <v>2.4774922298613533</v>
      </c>
      <c r="H37" s="187">
        <v>64874.400000000001</v>
      </c>
      <c r="I37" s="23">
        <f>(F37-H37)/H37</f>
        <v>0.21991108973647538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411723.1333333333</v>
      </c>
      <c r="F39" s="46">
        <v>1461089.4333333333</v>
      </c>
      <c r="G39" s="21">
        <f t="shared" ref="G39:G44" si="2">(F39-E39)/E39</f>
        <v>2.5487183377437947</v>
      </c>
      <c r="H39" s="184">
        <v>1466677.9333333333</v>
      </c>
      <c r="I39" s="21">
        <f t="shared" ref="I39:I44" si="3">(F39-H39)/H39</f>
        <v>-3.8103116389696825E-3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282484.0523809524</v>
      </c>
      <c r="F40" s="46">
        <v>952569.3125</v>
      </c>
      <c r="G40" s="21">
        <f t="shared" si="2"/>
        <v>2.3721171318208927</v>
      </c>
      <c r="H40" s="184">
        <v>978078.85</v>
      </c>
      <c r="I40" s="21">
        <f t="shared" si="3"/>
        <v>-2.6081268907920847E-2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172354.51111111112</v>
      </c>
      <c r="F41" s="57">
        <v>643087.57142857148</v>
      </c>
      <c r="G41" s="21">
        <f t="shared" si="2"/>
        <v>2.7311908303577539</v>
      </c>
      <c r="H41" s="192">
        <v>704144.57142857148</v>
      </c>
      <c r="I41" s="21">
        <f t="shared" si="3"/>
        <v>-8.6710886481915633E-2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85929.666666666672</v>
      </c>
      <c r="F42" s="47">
        <v>253356.85714285713</v>
      </c>
      <c r="G42" s="21">
        <f t="shared" si="2"/>
        <v>1.9484212725468169</v>
      </c>
      <c r="H42" s="185">
        <v>262243.14285714284</v>
      </c>
      <c r="I42" s="21">
        <f t="shared" si="3"/>
        <v>-3.3885674254317953E-2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70888.888888888891</v>
      </c>
      <c r="F43" s="47">
        <v>151810</v>
      </c>
      <c r="G43" s="21">
        <f t="shared" si="2"/>
        <v>1.1415203761755486</v>
      </c>
      <c r="H43" s="185">
        <v>155818</v>
      </c>
      <c r="I43" s="21">
        <f t="shared" si="3"/>
        <v>-2.5722317062213607E-2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178547.9523809524</v>
      </c>
      <c r="F44" s="50">
        <v>666922.16666666663</v>
      </c>
      <c r="G44" s="31">
        <f t="shared" si="2"/>
        <v>2.7352551948829533</v>
      </c>
      <c r="H44" s="188">
        <v>689195</v>
      </c>
      <c r="I44" s="31">
        <f t="shared" si="3"/>
        <v>-3.2317171966327919E-2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114572.43055555556</v>
      </c>
      <c r="F46" s="43">
        <v>359581.33333333331</v>
      </c>
      <c r="G46" s="21">
        <f t="shared" ref="G46:G51" si="4">(F46-E46)/E46</f>
        <v>2.1384629931454082</v>
      </c>
      <c r="H46" s="182">
        <v>398304</v>
      </c>
      <c r="I46" s="21">
        <f t="shared" ref="I46:I51" si="5">(F46-H46)/H46</f>
        <v>-9.7218874695375102E-2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94327.925925925942</v>
      </c>
      <c r="F47" s="47">
        <v>314038.33333333331</v>
      </c>
      <c r="G47" s="21">
        <f t="shared" si="4"/>
        <v>2.3292191071808581</v>
      </c>
      <c r="H47" s="185">
        <v>319319.33333333331</v>
      </c>
      <c r="I47" s="21">
        <f t="shared" si="5"/>
        <v>-1.6538303349416156E-2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286737.57142857142</v>
      </c>
      <c r="F48" s="47">
        <v>924637.71428571432</v>
      </c>
      <c r="G48" s="21">
        <f t="shared" si="4"/>
        <v>2.2246827985569686</v>
      </c>
      <c r="H48" s="185">
        <v>954423.66666666663</v>
      </c>
      <c r="I48" s="21">
        <f t="shared" si="5"/>
        <v>-3.120831285018321E-2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353897.23873015872</v>
      </c>
      <c r="F49" s="47">
        <v>1247521</v>
      </c>
      <c r="G49" s="21">
        <f t="shared" si="4"/>
        <v>2.5250939071361782</v>
      </c>
      <c r="H49" s="185">
        <v>1350076.91625</v>
      </c>
      <c r="I49" s="21">
        <f t="shared" si="5"/>
        <v>-7.5963017377455297E-2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28792.333333333332</v>
      </c>
      <c r="F50" s="47">
        <v>137745.25</v>
      </c>
      <c r="G50" s="21">
        <f t="shared" si="4"/>
        <v>3.7840947242900311</v>
      </c>
      <c r="H50" s="185">
        <v>142218.5</v>
      </c>
      <c r="I50" s="21">
        <f t="shared" si="5"/>
        <v>-3.1453362255965296E-2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1838000</v>
      </c>
      <c r="G51" s="31">
        <f t="shared" si="4"/>
        <v>5.8137164040778497</v>
      </c>
      <c r="H51" s="188">
        <v>1871500</v>
      </c>
      <c r="I51" s="31">
        <f t="shared" si="5"/>
        <v>-1.7900080149612609E-2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53694.444444444438</v>
      </c>
      <c r="F53" s="66">
        <v>151810</v>
      </c>
      <c r="G53" s="22">
        <f t="shared" ref="G53:G61" si="6">(F53-E53)/E53</f>
        <v>1.8272943610967411</v>
      </c>
      <c r="H53" s="143">
        <v>156970.5</v>
      </c>
      <c r="I53" s="22">
        <f t="shared" ref="I53:I61" si="7">(F53-H53)/H53</f>
        <v>-3.2875604014767107E-2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56249.444444444445</v>
      </c>
      <c r="F54" s="70">
        <v>168062.6</v>
      </c>
      <c r="G54" s="21">
        <f t="shared" si="6"/>
        <v>1.9878090647808868</v>
      </c>
      <c r="H54" s="196">
        <v>173704.8</v>
      </c>
      <c r="I54" s="21">
        <f t="shared" si="7"/>
        <v>-3.2481543400067141E-2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46967.200000000004</v>
      </c>
      <c r="F55" s="70">
        <v>137879.20000000001</v>
      </c>
      <c r="G55" s="21">
        <f t="shared" si="6"/>
        <v>1.935648708034543</v>
      </c>
      <c r="H55" s="196">
        <v>142356.79999999999</v>
      </c>
      <c r="I55" s="21">
        <f t="shared" si="7"/>
        <v>-3.145336225596513E-2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60712.916666666664</v>
      </c>
      <c r="F56" s="70">
        <v>184672.4</v>
      </c>
      <c r="G56" s="21">
        <f t="shared" si="6"/>
        <v>2.041731646890077</v>
      </c>
      <c r="H56" s="196">
        <v>181265.2</v>
      </c>
      <c r="I56" s="21">
        <f t="shared" si="7"/>
        <v>1.879676849169053E-2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29560.277777777777</v>
      </c>
      <c r="F57" s="98">
        <v>96295.166666666672</v>
      </c>
      <c r="G57" s="21">
        <f t="shared" si="6"/>
        <v>2.2575866637849216</v>
      </c>
      <c r="H57" s="201">
        <v>99422.333333333328</v>
      </c>
      <c r="I57" s="21">
        <f t="shared" si="7"/>
        <v>-3.1453362255965199E-2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21777.777777777777</v>
      </c>
      <c r="F58" s="50">
        <v>110062.25</v>
      </c>
      <c r="G58" s="29">
        <f t="shared" si="6"/>
        <v>4.053878826530612</v>
      </c>
      <c r="H58" s="188">
        <v>108058.4</v>
      </c>
      <c r="I58" s="29">
        <f t="shared" si="7"/>
        <v>1.8544139095156009E-2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60382.973544973553</v>
      </c>
      <c r="F59" s="68">
        <v>207686.28571428571</v>
      </c>
      <c r="G59" s="21">
        <f t="shared" si="6"/>
        <v>2.4394842373835708</v>
      </c>
      <c r="H59" s="195">
        <v>212290.5</v>
      </c>
      <c r="I59" s="21">
        <f t="shared" si="7"/>
        <v>-2.1688272841763008E-2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65545.527777777766</v>
      </c>
      <c r="F60" s="70">
        <v>198246</v>
      </c>
      <c r="G60" s="21">
        <f t="shared" si="6"/>
        <v>2.024554179685961</v>
      </c>
      <c r="H60" s="196">
        <v>204684</v>
      </c>
      <c r="I60" s="21">
        <f t="shared" si="7"/>
        <v>-3.1453362255965296E-2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518016.66666666669</v>
      </c>
      <c r="F61" s="73">
        <v>1162007</v>
      </c>
      <c r="G61" s="29">
        <f t="shared" si="6"/>
        <v>1.2431845822206491</v>
      </c>
      <c r="H61" s="197">
        <v>1109627</v>
      </c>
      <c r="I61" s="29">
        <f t="shared" si="7"/>
        <v>4.7205051787672793E-2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125287.45833333333</v>
      </c>
      <c r="F63" s="54">
        <v>408152.88888888888</v>
      </c>
      <c r="G63" s="21">
        <f t="shared" ref="G63:G68" si="8">(F63-E63)/E63</f>
        <v>2.2577314147676173</v>
      </c>
      <c r="H63" s="190">
        <v>411615.33333333331</v>
      </c>
      <c r="I63" s="21">
        <f t="shared" ref="I63:I74" si="9">(F63-H63)/H63</f>
        <v>-8.4118451477619999E-3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701253.57142857148</v>
      </c>
      <c r="F64" s="46">
        <v>2457312.75</v>
      </c>
      <c r="G64" s="21">
        <f t="shared" si="8"/>
        <v>2.5041714582558785</v>
      </c>
      <c r="H64" s="184">
        <v>2293475</v>
      </c>
      <c r="I64" s="21">
        <f t="shared" si="9"/>
        <v>7.1436466497345724E-2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454952.11111111107</v>
      </c>
      <c r="F65" s="46">
        <v>900838.5555555555</v>
      </c>
      <c r="G65" s="21">
        <f t="shared" si="8"/>
        <v>0.98007336059057748</v>
      </c>
      <c r="H65" s="184">
        <v>967895.11111111112</v>
      </c>
      <c r="I65" s="21">
        <f t="shared" si="9"/>
        <v>-6.9280808205113203E-2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186061.5</v>
      </c>
      <c r="F66" s="46">
        <v>520108.71428571426</v>
      </c>
      <c r="G66" s="21">
        <f t="shared" si="8"/>
        <v>1.7953591381651457</v>
      </c>
      <c r="H66" s="184">
        <v>575481.66666666663</v>
      </c>
      <c r="I66" s="21">
        <f t="shared" si="9"/>
        <v>-9.6220184913424475E-2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82822.875661375656</v>
      </c>
      <c r="F67" s="46">
        <v>290225</v>
      </c>
      <c r="G67" s="21">
        <f t="shared" si="8"/>
        <v>2.5041647332627703</v>
      </c>
      <c r="H67" s="184">
        <v>298332.85714285716</v>
      </c>
      <c r="I67" s="21">
        <f t="shared" si="9"/>
        <v>-2.7177218159965193E-2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65394.083333333336</v>
      </c>
      <c r="F68" s="58">
        <v>222803.5</v>
      </c>
      <c r="G68" s="31">
        <f t="shared" si="8"/>
        <v>2.4070895812439708</v>
      </c>
      <c r="H68" s="193">
        <v>230154.25</v>
      </c>
      <c r="I68" s="31">
        <f t="shared" si="9"/>
        <v>-3.1938363076067462E-2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72972.25</v>
      </c>
      <c r="F70" s="43">
        <v>268991.44444444444</v>
      </c>
      <c r="G70" s="21">
        <f>(F70-E70)/E70</f>
        <v>2.686215574337429</v>
      </c>
      <c r="H70" s="182">
        <v>277931.77777777775</v>
      </c>
      <c r="I70" s="21">
        <f t="shared" si="9"/>
        <v>-3.2167366412061089E-2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55942.888888888883</v>
      </c>
      <c r="F71" s="47">
        <v>209140.6</v>
      </c>
      <c r="G71" s="21">
        <f>(F71-E71)/E71</f>
        <v>2.7384662135590667</v>
      </c>
      <c r="H71" s="185">
        <v>215932.4</v>
      </c>
      <c r="I71" s="21">
        <f t="shared" si="9"/>
        <v>-3.1453362255965241E-2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26918.733333333334</v>
      </c>
      <c r="F72" s="47">
        <v>80481.625</v>
      </c>
      <c r="G72" s="21">
        <f>(F72-E72)/E72</f>
        <v>1.9897998543765059</v>
      </c>
      <c r="H72" s="185">
        <v>82570.222222222219</v>
      </c>
      <c r="I72" s="21">
        <f t="shared" si="9"/>
        <v>-2.5294799578002253E-2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34761.916666666664</v>
      </c>
      <c r="F73" s="47">
        <v>139010.33333333334</v>
      </c>
      <c r="G73" s="21">
        <f>(F73-E73)/E73</f>
        <v>2.9989260277650596</v>
      </c>
      <c r="H73" s="185">
        <v>143832</v>
      </c>
      <c r="I73" s="21">
        <f t="shared" si="9"/>
        <v>-3.3522906353708887E-2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28612.166666666668</v>
      </c>
      <c r="F74" s="50">
        <v>106155.375</v>
      </c>
      <c r="G74" s="21">
        <f>(F74-E74)/E74</f>
        <v>2.7101480722070446</v>
      </c>
      <c r="H74" s="188">
        <v>108181.33333333333</v>
      </c>
      <c r="I74" s="21">
        <f t="shared" si="9"/>
        <v>-1.872742987083411E-2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23816.333333333332</v>
      </c>
      <c r="F76" s="43">
        <v>71588.833333333328</v>
      </c>
      <c r="G76" s="22">
        <f t="shared" ref="G76:G82" si="10">(F76-E76)/E76</f>
        <v>2.0058713208022505</v>
      </c>
      <c r="H76" s="182">
        <v>73913.666666666672</v>
      </c>
      <c r="I76" s="22">
        <f t="shared" ref="I76:I82" si="11">(F76-H76)/H76</f>
        <v>-3.1453362255965421E-2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29260.61904761905</v>
      </c>
      <c r="F77" s="32">
        <v>96868.175000000003</v>
      </c>
      <c r="G77" s="21">
        <f t="shared" si="10"/>
        <v>2.3105306091561384</v>
      </c>
      <c r="H77" s="176">
        <v>99737.35</v>
      </c>
      <c r="I77" s="21">
        <f t="shared" si="11"/>
        <v>-2.876730733270939E-2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14697.199999999999</v>
      </c>
      <c r="F78" s="47">
        <v>43757</v>
      </c>
      <c r="G78" s="21">
        <f t="shared" si="10"/>
        <v>1.9772337588112026</v>
      </c>
      <c r="H78" s="185">
        <v>45024.333333333336</v>
      </c>
      <c r="I78" s="21">
        <f t="shared" si="11"/>
        <v>-2.8147742331924273E-2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23784.777777777777</v>
      </c>
      <c r="F79" s="47">
        <v>97009.777777777781</v>
      </c>
      <c r="G79" s="21">
        <f t="shared" si="10"/>
        <v>3.0786497432998696</v>
      </c>
      <c r="H79" s="185">
        <v>99902.666666666672</v>
      </c>
      <c r="I79" s="21">
        <f t="shared" si="11"/>
        <v>-2.8957073774028959E-2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32413.344444444443</v>
      </c>
      <c r="F80" s="61">
        <v>132789.1</v>
      </c>
      <c r="G80" s="21">
        <f t="shared" si="10"/>
        <v>3.0967417054909827</v>
      </c>
      <c r="H80" s="194">
        <v>136917</v>
      </c>
      <c r="I80" s="21">
        <f t="shared" si="11"/>
        <v>-3.0148922339811667E-2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81999.833333333328</v>
      </c>
      <c r="F81" s="61">
        <v>759943</v>
      </c>
      <c r="G81" s="21">
        <f t="shared" si="10"/>
        <v>8.2676163975943044</v>
      </c>
      <c r="H81" s="194">
        <v>785774.5</v>
      </c>
      <c r="I81" s="21">
        <f t="shared" si="11"/>
        <v>-3.2873935206601895E-2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47437.80000000001</v>
      </c>
      <c r="F82" s="50">
        <v>165562.20000000001</v>
      </c>
      <c r="G82" s="23">
        <f t="shared" si="10"/>
        <v>2.4900901812478651</v>
      </c>
      <c r="H82" s="188">
        <v>171082.22222222222</v>
      </c>
      <c r="I82" s="23">
        <f t="shared" si="11"/>
        <v>-3.2265317521139848E-2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70" zoomScaleNormal="100" workbookViewId="0">
      <selection activeCell="H91" sqref="H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3" t="s">
        <v>201</v>
      </c>
      <c r="B9" s="223"/>
      <c r="C9" s="223"/>
      <c r="D9" s="223"/>
      <c r="E9" s="223"/>
      <c r="F9" s="223"/>
      <c r="G9" s="223"/>
      <c r="H9" s="223"/>
      <c r="I9" s="223"/>
    </row>
    <row r="10" spans="1:9" ht="18">
      <c r="A10" s="2" t="s">
        <v>215</v>
      </c>
      <c r="B10" s="2"/>
      <c r="C10" s="2"/>
    </row>
    <row r="11" spans="1:9" ht="18">
      <c r="A11" s="2"/>
      <c r="B11" s="2"/>
      <c r="C11" s="2"/>
      <c r="D11" s="247" t="s">
        <v>209</v>
      </c>
      <c r="E11" s="247"/>
      <c r="F11" s="206" t="s">
        <v>228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4" t="s">
        <v>3</v>
      </c>
      <c r="B13" s="230"/>
      <c r="C13" s="232" t="s">
        <v>0</v>
      </c>
      <c r="D13" s="226" t="s">
        <v>23</v>
      </c>
      <c r="E13" s="226" t="s">
        <v>208</v>
      </c>
      <c r="F13" s="243" t="s">
        <v>217</v>
      </c>
      <c r="G13" s="226" t="s">
        <v>197</v>
      </c>
      <c r="H13" s="243" t="s">
        <v>212</v>
      </c>
      <c r="I13" s="226" t="s">
        <v>187</v>
      </c>
    </row>
    <row r="14" spans="1:9" s="126" customFormat="1" ht="33.75" customHeight="1" thickBot="1">
      <c r="A14" s="225"/>
      <c r="B14" s="231"/>
      <c r="C14" s="233"/>
      <c r="D14" s="246"/>
      <c r="E14" s="227"/>
      <c r="F14" s="244"/>
      <c r="G14" s="245"/>
      <c r="H14" s="244"/>
      <c r="I14" s="245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4</v>
      </c>
      <c r="C16" s="163" t="s">
        <v>84</v>
      </c>
      <c r="D16" s="160" t="s">
        <v>161</v>
      </c>
      <c r="E16" s="181">
        <v>13628.49537037037</v>
      </c>
      <c r="F16" s="181">
        <v>62657.7</v>
      </c>
      <c r="G16" s="169">
        <f>(F16-E16)/E16</f>
        <v>3.5975508152003135</v>
      </c>
      <c r="H16" s="181">
        <v>70407.7</v>
      </c>
      <c r="I16" s="169">
        <f>(F16-H16)/H16</f>
        <v>-0.11007318801778783</v>
      </c>
    </row>
    <row r="17" spans="1:9" ht="16.5">
      <c r="A17" s="130"/>
      <c r="B17" s="177" t="s">
        <v>17</v>
      </c>
      <c r="C17" s="164" t="s">
        <v>97</v>
      </c>
      <c r="D17" s="160" t="s">
        <v>161</v>
      </c>
      <c r="E17" s="184">
        <v>13027</v>
      </c>
      <c r="F17" s="184">
        <v>48965.5</v>
      </c>
      <c r="G17" s="169">
        <f>(F17-E17)/E17</f>
        <v>2.7587702464112995</v>
      </c>
      <c r="H17" s="184">
        <v>51691</v>
      </c>
      <c r="I17" s="169">
        <f>(F17-H17)/H17</f>
        <v>-5.2726780290572824E-2</v>
      </c>
    </row>
    <row r="18" spans="1:9" ht="16.5">
      <c r="A18" s="130"/>
      <c r="B18" s="177" t="s">
        <v>6</v>
      </c>
      <c r="C18" s="164" t="s">
        <v>86</v>
      </c>
      <c r="D18" s="160" t="s">
        <v>161</v>
      </c>
      <c r="E18" s="184">
        <v>15781.003703703704</v>
      </c>
      <c r="F18" s="184">
        <v>41582.666666666672</v>
      </c>
      <c r="G18" s="169">
        <f>(F18-E18)/E18</f>
        <v>1.6349823780161383</v>
      </c>
      <c r="H18" s="184">
        <v>42438.5</v>
      </c>
      <c r="I18" s="169">
        <f>(F18-H18)/H18</f>
        <v>-2.0166436922448447E-2</v>
      </c>
    </row>
    <row r="19" spans="1:9" ht="16.5">
      <c r="A19" s="130"/>
      <c r="B19" s="177" t="s">
        <v>5</v>
      </c>
      <c r="C19" s="164" t="s">
        <v>85</v>
      </c>
      <c r="D19" s="160" t="s">
        <v>161</v>
      </c>
      <c r="E19" s="184">
        <v>16151.033333333333</v>
      </c>
      <c r="F19" s="184">
        <v>54638.155555555553</v>
      </c>
      <c r="G19" s="169">
        <f>(F19-E19)/E19</f>
        <v>2.3829510736499144</v>
      </c>
      <c r="H19" s="184">
        <v>55415.966666666667</v>
      </c>
      <c r="I19" s="169">
        <f>(F19-H19)/H19</f>
        <v>-1.4035866518213713E-2</v>
      </c>
    </row>
    <row r="20" spans="1:9" ht="16.5">
      <c r="A20" s="130"/>
      <c r="B20" s="177" t="s">
        <v>9</v>
      </c>
      <c r="C20" s="164" t="s">
        <v>88</v>
      </c>
      <c r="D20" s="160" t="s">
        <v>161</v>
      </c>
      <c r="E20" s="184">
        <v>13857.29351851852</v>
      </c>
      <c r="F20" s="184">
        <v>69948.899999999994</v>
      </c>
      <c r="G20" s="169">
        <f>(F20-E20)/E20</f>
        <v>4.0478038807882752</v>
      </c>
      <c r="H20" s="184">
        <v>69974.399999999994</v>
      </c>
      <c r="I20" s="169">
        <f>(F20-H20)/H20</f>
        <v>-3.6441898751543426E-4</v>
      </c>
    </row>
    <row r="21" spans="1:9" ht="16.5">
      <c r="A21" s="130"/>
      <c r="B21" s="177" t="s">
        <v>18</v>
      </c>
      <c r="C21" s="164" t="s">
        <v>98</v>
      </c>
      <c r="D21" s="160" t="s">
        <v>83</v>
      </c>
      <c r="E21" s="184">
        <v>17860.267857142855</v>
      </c>
      <c r="F21" s="184">
        <v>70678.57142857142</v>
      </c>
      <c r="G21" s="169">
        <f>(F21-E21)/E21</f>
        <v>2.9573074711925411</v>
      </c>
      <c r="H21" s="184">
        <v>67115.625</v>
      </c>
      <c r="I21" s="169">
        <f>(F21-H21)/H21</f>
        <v>5.3086690745581526E-2</v>
      </c>
    </row>
    <row r="22" spans="1:9" ht="16.5">
      <c r="A22" s="130"/>
      <c r="B22" s="177" t="s">
        <v>10</v>
      </c>
      <c r="C22" s="164" t="s">
        <v>90</v>
      </c>
      <c r="D22" s="160" t="s">
        <v>161</v>
      </c>
      <c r="E22" s="184">
        <v>16433.037037037036</v>
      </c>
      <c r="F22" s="184">
        <v>89474.9</v>
      </c>
      <c r="G22" s="169">
        <f>(F22-E22)/E22</f>
        <v>4.4448182523011459</v>
      </c>
      <c r="H22" s="184">
        <v>84458.200000000012</v>
      </c>
      <c r="I22" s="169">
        <f>(F22-H22)/H22</f>
        <v>5.9398613752128057E-2</v>
      </c>
    </row>
    <row r="23" spans="1:9" ht="16.5">
      <c r="A23" s="130"/>
      <c r="B23" s="177" t="s">
        <v>16</v>
      </c>
      <c r="C23" s="164" t="s">
        <v>96</v>
      </c>
      <c r="D23" s="162" t="s">
        <v>81</v>
      </c>
      <c r="E23" s="184">
        <v>5868.95</v>
      </c>
      <c r="F23" s="184">
        <v>20719.333333333336</v>
      </c>
      <c r="G23" s="169">
        <f>(F23-E23)/E23</f>
        <v>2.5303305247673493</v>
      </c>
      <c r="H23" s="184">
        <v>19027.666666666664</v>
      </c>
      <c r="I23" s="169">
        <f>(F23-H23)/H23</f>
        <v>8.8905628646006957E-2</v>
      </c>
    </row>
    <row r="24" spans="1:9" ht="16.5">
      <c r="A24" s="130"/>
      <c r="B24" s="177" t="s">
        <v>19</v>
      </c>
      <c r="C24" s="164" t="s">
        <v>99</v>
      </c>
      <c r="D24" s="162" t="s">
        <v>161</v>
      </c>
      <c r="E24" s="184">
        <v>13260.3</v>
      </c>
      <c r="F24" s="184">
        <v>43274.400000000001</v>
      </c>
      <c r="G24" s="169">
        <f>(F24-E24)/E24</f>
        <v>2.2634555779281014</v>
      </c>
      <c r="H24" s="184">
        <v>39407.699999999997</v>
      </c>
      <c r="I24" s="169">
        <f>(F24-H24)/H24</f>
        <v>9.8120418090880832E-2</v>
      </c>
    </row>
    <row r="25" spans="1:9" ht="16.5">
      <c r="A25" s="130"/>
      <c r="B25" s="177" t="s">
        <v>11</v>
      </c>
      <c r="C25" s="164" t="s">
        <v>91</v>
      </c>
      <c r="D25" s="162" t="s">
        <v>81</v>
      </c>
      <c r="E25" s="184">
        <v>4616.5814814814821</v>
      </c>
      <c r="F25" s="184">
        <v>18291.555555555555</v>
      </c>
      <c r="G25" s="169">
        <f>(F25-E25)/E25</f>
        <v>2.9621429035593909</v>
      </c>
      <c r="H25" s="184">
        <v>16641.555555555555</v>
      </c>
      <c r="I25" s="169">
        <f>(F25-H25)/H25</f>
        <v>9.914938507351076E-2</v>
      </c>
    </row>
    <row r="26" spans="1:9" ht="16.5">
      <c r="A26" s="130"/>
      <c r="B26" s="177" t="s">
        <v>13</v>
      </c>
      <c r="C26" s="164" t="s">
        <v>93</v>
      </c>
      <c r="D26" s="162" t="s">
        <v>81</v>
      </c>
      <c r="E26" s="184">
        <v>5521.7583333333332</v>
      </c>
      <c r="F26" s="184">
        <v>21277.666666666664</v>
      </c>
      <c r="G26" s="169">
        <f>(F26-E26)/E26</f>
        <v>2.8534222945287655</v>
      </c>
      <c r="H26" s="184">
        <v>19277.666666666664</v>
      </c>
      <c r="I26" s="169">
        <f>(F26-H26)/H26</f>
        <v>0.10374699565991737</v>
      </c>
    </row>
    <row r="27" spans="1:9" ht="16.5">
      <c r="A27" s="130"/>
      <c r="B27" s="177" t="s">
        <v>14</v>
      </c>
      <c r="C27" s="164" t="s">
        <v>94</v>
      </c>
      <c r="D27" s="162" t="s">
        <v>81</v>
      </c>
      <c r="E27" s="184">
        <v>6652.625</v>
      </c>
      <c r="F27" s="184">
        <v>22674.9</v>
      </c>
      <c r="G27" s="169">
        <f>(F27-E27)/E27</f>
        <v>2.4084139719283741</v>
      </c>
      <c r="H27" s="184">
        <v>20524.888888888891</v>
      </c>
      <c r="I27" s="169">
        <f>(F27-H27)/H27</f>
        <v>0.1047514129187328</v>
      </c>
    </row>
    <row r="28" spans="1:9" ht="16.5">
      <c r="A28" s="130"/>
      <c r="B28" s="177" t="s">
        <v>12</v>
      </c>
      <c r="C28" s="164" t="s">
        <v>92</v>
      </c>
      <c r="D28" s="162" t="s">
        <v>81</v>
      </c>
      <c r="E28" s="184">
        <v>6400.2833333333338</v>
      </c>
      <c r="F28" s="184">
        <v>21110.966666666667</v>
      </c>
      <c r="G28" s="169">
        <f>(F28-E28)/E28</f>
        <v>2.2984425168677429</v>
      </c>
      <c r="H28" s="184">
        <v>18955.37777777778</v>
      </c>
      <c r="I28" s="169">
        <f>(F28-H28)/H28</f>
        <v>0.11371912046068419</v>
      </c>
    </row>
    <row r="29" spans="1:9" ht="17.25" thickBot="1">
      <c r="A29" s="131"/>
      <c r="B29" s="177" t="s">
        <v>15</v>
      </c>
      <c r="C29" s="164" t="s">
        <v>95</v>
      </c>
      <c r="D29" s="162" t="s">
        <v>82</v>
      </c>
      <c r="E29" s="184">
        <v>13495.785185185185</v>
      </c>
      <c r="F29" s="184">
        <v>78641.5</v>
      </c>
      <c r="G29" s="169">
        <f>(F29-E29)/E29</f>
        <v>4.827115571336126</v>
      </c>
      <c r="H29" s="184">
        <v>68699.899999999994</v>
      </c>
      <c r="I29" s="169">
        <f>(F29-H29)/H29</f>
        <v>0.14471054543019723</v>
      </c>
    </row>
    <row r="30" spans="1:9" ht="16.5">
      <c r="A30" s="37"/>
      <c r="B30" s="177" t="s">
        <v>7</v>
      </c>
      <c r="C30" s="164" t="s">
        <v>87</v>
      </c>
      <c r="D30" s="162" t="s">
        <v>161</v>
      </c>
      <c r="E30" s="184">
        <v>11560.644444444442</v>
      </c>
      <c r="F30" s="184">
        <v>24591</v>
      </c>
      <c r="G30" s="169">
        <f>(F30-E30)/E30</f>
        <v>1.1271305521222388</v>
      </c>
      <c r="H30" s="184">
        <v>21307.699999999997</v>
      </c>
      <c r="I30" s="169">
        <f>(F30-H30)/H30</f>
        <v>0.1540898360686514</v>
      </c>
    </row>
    <row r="31" spans="1:9" ht="17.25" thickBot="1">
      <c r="A31" s="38"/>
      <c r="B31" s="178" t="s">
        <v>8</v>
      </c>
      <c r="C31" s="165" t="s">
        <v>89</v>
      </c>
      <c r="D31" s="161" t="s">
        <v>161</v>
      </c>
      <c r="E31" s="187">
        <v>24381.75277777778</v>
      </c>
      <c r="F31" s="187">
        <v>155343.625</v>
      </c>
      <c r="G31" s="171">
        <f>(F31-E31)/E31</f>
        <v>5.3713067069396496</v>
      </c>
      <c r="H31" s="187">
        <v>127343.625</v>
      </c>
      <c r="I31" s="171">
        <f>(F31-H31)/H31</f>
        <v>0.21987751644418793</v>
      </c>
    </row>
    <row r="32" spans="1:9" ht="15.75" customHeight="1" thickBot="1">
      <c r="A32" s="236" t="s">
        <v>188</v>
      </c>
      <c r="B32" s="237"/>
      <c r="C32" s="237"/>
      <c r="D32" s="238"/>
      <c r="E32" s="99">
        <f>SUM(E16:E31)</f>
        <v>198496.81137566137</v>
      </c>
      <c r="F32" s="100">
        <f>SUM(F16:F31)</f>
        <v>843871.34087301581</v>
      </c>
      <c r="G32" s="101">
        <f t="shared" ref="G32" si="0">(F32-E32)/E32</f>
        <v>3.2513093032812659</v>
      </c>
      <c r="H32" s="100">
        <f>SUM(H16:H31)</f>
        <v>792687.47222222213</v>
      </c>
      <c r="I32" s="104">
        <f t="shared" ref="I32" si="1">(F32-H32)/H32</f>
        <v>6.4570048656508588E-2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26</v>
      </c>
      <c r="C34" s="166" t="s">
        <v>100</v>
      </c>
      <c r="D34" s="168" t="s">
        <v>161</v>
      </c>
      <c r="E34" s="190">
        <v>27497.174603174601</v>
      </c>
      <c r="F34" s="190">
        <v>108626.925</v>
      </c>
      <c r="G34" s="169">
        <f>(F34-E34)/E34</f>
        <v>2.9504758786184095</v>
      </c>
      <c r="H34" s="190">
        <v>122314.425</v>
      </c>
      <c r="I34" s="169">
        <f>(F34-H34)/H34</f>
        <v>-0.1119042173480356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26663.807936507932</v>
      </c>
      <c r="F35" s="184">
        <v>101001.925</v>
      </c>
      <c r="G35" s="169">
        <f>(F35-E35)/E35</f>
        <v>2.7879782677893035</v>
      </c>
      <c r="H35" s="184">
        <v>105251.925</v>
      </c>
      <c r="I35" s="169">
        <f>(F35-H35)/H35</f>
        <v>-4.0379308977009205E-2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24558.033333333333</v>
      </c>
      <c r="F36" s="184">
        <v>85374.1</v>
      </c>
      <c r="G36" s="169">
        <f>(F36-E36)/E36</f>
        <v>2.4764225148322141</v>
      </c>
      <c r="H36" s="184">
        <v>85009.725000000006</v>
      </c>
      <c r="I36" s="169">
        <f>(F36-H36)/H36</f>
        <v>4.2862743056750266E-3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11113.3</v>
      </c>
      <c r="F37" s="184">
        <v>65166.6</v>
      </c>
      <c r="G37" s="169">
        <f>(F37-E37)/E37</f>
        <v>4.8638388237517214</v>
      </c>
      <c r="H37" s="184">
        <v>60166.6</v>
      </c>
      <c r="I37" s="169">
        <f>(F37-H37)/H37</f>
        <v>8.3102585155219011E-2</v>
      </c>
    </row>
    <row r="38" spans="1:9" ht="17.25" thickBot="1">
      <c r="A38" s="38"/>
      <c r="B38" s="179" t="s">
        <v>30</v>
      </c>
      <c r="C38" s="164" t="s">
        <v>104</v>
      </c>
      <c r="D38" s="172" t="s">
        <v>161</v>
      </c>
      <c r="E38" s="187">
        <v>22758.066666666666</v>
      </c>
      <c r="F38" s="187">
        <v>79141</v>
      </c>
      <c r="G38" s="171">
        <f>(F38-E38)/E38</f>
        <v>2.4774922298613533</v>
      </c>
      <c r="H38" s="187">
        <v>64874.400000000001</v>
      </c>
      <c r="I38" s="171">
        <f>(F38-H38)/H38</f>
        <v>0.21991108973647538</v>
      </c>
    </row>
    <row r="39" spans="1:9" ht="15.75" customHeight="1" thickBot="1">
      <c r="A39" s="236" t="s">
        <v>189</v>
      </c>
      <c r="B39" s="237"/>
      <c r="C39" s="237"/>
      <c r="D39" s="238"/>
      <c r="E39" s="83">
        <f>SUM(E34:E38)</f>
        <v>112590.38253968253</v>
      </c>
      <c r="F39" s="102">
        <f>SUM(F34:F38)</f>
        <v>439310.55</v>
      </c>
      <c r="G39" s="103">
        <f t="shared" ref="G39" si="2">(F39-E39)/E39</f>
        <v>2.9018479206708871</v>
      </c>
      <c r="H39" s="102">
        <f>SUM(H34:H38)</f>
        <v>437617.07500000001</v>
      </c>
      <c r="I39" s="104">
        <f t="shared" ref="I39" si="3">(F39-H39)/H39</f>
        <v>3.8697644510328503E-3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172354.51111111112</v>
      </c>
      <c r="F41" s="184">
        <v>643087.57142857148</v>
      </c>
      <c r="G41" s="169">
        <f>(F41-E41)/E41</f>
        <v>2.7311908303577539</v>
      </c>
      <c r="H41" s="184">
        <v>704144.57142857148</v>
      </c>
      <c r="I41" s="169">
        <f>(F41-H41)/H41</f>
        <v>-8.6710886481915633E-2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85929.666666666672</v>
      </c>
      <c r="F42" s="184">
        <v>253356.85714285713</v>
      </c>
      <c r="G42" s="169">
        <f>(F42-E42)/E42</f>
        <v>1.9484212725468169</v>
      </c>
      <c r="H42" s="184">
        <v>262243.14285714284</v>
      </c>
      <c r="I42" s="169">
        <f>(F42-H42)/H42</f>
        <v>-3.3885674254317953E-2</v>
      </c>
    </row>
    <row r="43" spans="1:9" ht="16.5">
      <c r="A43" s="37"/>
      <c r="B43" s="179" t="s">
        <v>36</v>
      </c>
      <c r="C43" s="164" t="s">
        <v>153</v>
      </c>
      <c r="D43" s="160" t="s">
        <v>161</v>
      </c>
      <c r="E43" s="185">
        <v>178547.9523809524</v>
      </c>
      <c r="F43" s="192">
        <v>666922.16666666663</v>
      </c>
      <c r="G43" s="169">
        <f>(F43-E43)/E43</f>
        <v>2.7352551948829533</v>
      </c>
      <c r="H43" s="192">
        <v>689195</v>
      </c>
      <c r="I43" s="169">
        <f>(F43-H43)/H43</f>
        <v>-3.2317171966327919E-2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282484.0523809524</v>
      </c>
      <c r="F44" s="185">
        <v>952569.3125</v>
      </c>
      <c r="G44" s="169">
        <f>(F44-E44)/E44</f>
        <v>2.3721171318208927</v>
      </c>
      <c r="H44" s="185">
        <v>978078.85</v>
      </c>
      <c r="I44" s="169">
        <f>(F44-H44)/H44</f>
        <v>-2.6081268907920847E-2</v>
      </c>
    </row>
    <row r="45" spans="1:9" ht="16.5">
      <c r="A45" s="37"/>
      <c r="B45" s="177" t="s">
        <v>35</v>
      </c>
      <c r="C45" s="164" t="s">
        <v>152</v>
      </c>
      <c r="D45" s="160" t="s">
        <v>161</v>
      </c>
      <c r="E45" s="185">
        <v>70888.888888888891</v>
      </c>
      <c r="F45" s="185">
        <v>151810</v>
      </c>
      <c r="G45" s="169">
        <f>(F45-E45)/E45</f>
        <v>1.1415203761755486</v>
      </c>
      <c r="H45" s="185">
        <v>155818</v>
      </c>
      <c r="I45" s="169">
        <f>(F45-H45)/H45</f>
        <v>-2.5722317062213607E-2</v>
      </c>
    </row>
    <row r="46" spans="1:9" ht="16.5" customHeight="1" thickBot="1">
      <c r="A46" s="38"/>
      <c r="B46" s="177" t="s">
        <v>31</v>
      </c>
      <c r="C46" s="164" t="s">
        <v>105</v>
      </c>
      <c r="D46" s="160" t="s">
        <v>161</v>
      </c>
      <c r="E46" s="188">
        <v>411723.1333333333</v>
      </c>
      <c r="F46" s="188">
        <v>1461089.4333333333</v>
      </c>
      <c r="G46" s="175">
        <f>(F46-E46)/E46</f>
        <v>2.5487183377437947</v>
      </c>
      <c r="H46" s="188">
        <v>1466677.9333333333</v>
      </c>
      <c r="I46" s="175">
        <f>(F46-H46)/H46</f>
        <v>-3.8103116389696825E-3</v>
      </c>
    </row>
    <row r="47" spans="1:9" ht="15.75" customHeight="1" thickBot="1">
      <c r="A47" s="236" t="s">
        <v>190</v>
      </c>
      <c r="B47" s="237"/>
      <c r="C47" s="237"/>
      <c r="D47" s="238"/>
      <c r="E47" s="83">
        <f>SUM(E41:E46)</f>
        <v>1201928.2047619047</v>
      </c>
      <c r="F47" s="83">
        <f>SUM(F41:F46)</f>
        <v>4128835.3410714287</v>
      </c>
      <c r="G47" s="103">
        <f t="shared" ref="G47" si="4">(F47-E47)/E47</f>
        <v>2.4351763480659216</v>
      </c>
      <c r="H47" s="102">
        <f>SUM(H41:H46)</f>
        <v>4256157.4976190478</v>
      </c>
      <c r="I47" s="104">
        <f t="shared" ref="I47" si="5">(F47-H47)/H47</f>
        <v>-2.9914813213290339E-2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45</v>
      </c>
      <c r="C49" s="164" t="s">
        <v>109</v>
      </c>
      <c r="D49" s="168" t="s">
        <v>108</v>
      </c>
      <c r="E49" s="182">
        <v>114572.43055555556</v>
      </c>
      <c r="F49" s="182">
        <v>359581.33333333331</v>
      </c>
      <c r="G49" s="169">
        <f>(F49-E49)/E49</f>
        <v>2.1384629931454082</v>
      </c>
      <c r="H49" s="182">
        <v>398304</v>
      </c>
      <c r="I49" s="169">
        <f>(F49-H49)/H49</f>
        <v>-9.7218874695375102E-2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353897.23873015872</v>
      </c>
      <c r="F50" s="185">
        <v>1247521</v>
      </c>
      <c r="G50" s="169">
        <f>(F50-E50)/E50</f>
        <v>2.5250939071361782</v>
      </c>
      <c r="H50" s="185">
        <v>1350076.91625</v>
      </c>
      <c r="I50" s="169">
        <f>(F50-H50)/H50</f>
        <v>-7.5963017377455297E-2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28792.333333333332</v>
      </c>
      <c r="F51" s="185">
        <v>137745.25</v>
      </c>
      <c r="G51" s="169">
        <f>(F51-E51)/E51</f>
        <v>3.7840947242900311</v>
      </c>
      <c r="H51" s="185">
        <v>142218.5</v>
      </c>
      <c r="I51" s="169">
        <f>(F51-H51)/H51</f>
        <v>-3.1453362255965296E-2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286737.57142857142</v>
      </c>
      <c r="F52" s="185">
        <v>924637.71428571432</v>
      </c>
      <c r="G52" s="169">
        <f>(F52-E52)/E52</f>
        <v>2.2246827985569686</v>
      </c>
      <c r="H52" s="185">
        <v>954423.66666666663</v>
      </c>
      <c r="I52" s="169">
        <f>(F52-H52)/H52</f>
        <v>-3.120831285018321E-2</v>
      </c>
    </row>
    <row r="53" spans="1:9" ht="16.5">
      <c r="A53" s="37"/>
      <c r="B53" s="177" t="s">
        <v>50</v>
      </c>
      <c r="C53" s="164" t="s">
        <v>159</v>
      </c>
      <c r="D53" s="162" t="s">
        <v>112</v>
      </c>
      <c r="E53" s="185">
        <v>269750</v>
      </c>
      <c r="F53" s="185">
        <v>1838000</v>
      </c>
      <c r="G53" s="169">
        <f>(F53-E53)/E53</f>
        <v>5.8137164040778497</v>
      </c>
      <c r="H53" s="185">
        <v>1871500</v>
      </c>
      <c r="I53" s="169">
        <f>(F53-H53)/H53</f>
        <v>-1.7900080149612609E-2</v>
      </c>
    </row>
    <row r="54" spans="1:9" ht="16.5" customHeight="1" thickBot="1">
      <c r="A54" s="38"/>
      <c r="B54" s="177" t="s">
        <v>46</v>
      </c>
      <c r="C54" s="164" t="s">
        <v>111</v>
      </c>
      <c r="D54" s="161" t="s">
        <v>110</v>
      </c>
      <c r="E54" s="188">
        <v>94327.925925925942</v>
      </c>
      <c r="F54" s="188">
        <v>314038.33333333331</v>
      </c>
      <c r="G54" s="175">
        <f>(F54-E54)/E54</f>
        <v>2.3292191071808581</v>
      </c>
      <c r="H54" s="188">
        <v>319319.33333333331</v>
      </c>
      <c r="I54" s="175">
        <f>(F54-H54)/H54</f>
        <v>-1.6538303349416156E-2</v>
      </c>
    </row>
    <row r="55" spans="1:9" ht="15.75" customHeight="1" thickBot="1">
      <c r="A55" s="236" t="s">
        <v>191</v>
      </c>
      <c r="B55" s="237"/>
      <c r="C55" s="237"/>
      <c r="D55" s="238"/>
      <c r="E55" s="83">
        <f>SUM(E49:E54)</f>
        <v>1148077.4999735449</v>
      </c>
      <c r="F55" s="83">
        <f>SUM(F49:F54)</f>
        <v>4821523.6309523806</v>
      </c>
      <c r="G55" s="103">
        <f t="shared" ref="G55" si="6">(F55-E55)/E55</f>
        <v>3.1996499635812765</v>
      </c>
      <c r="H55" s="83">
        <f>SUM(H49:H54)</f>
        <v>5035842.4162499998</v>
      </c>
      <c r="I55" s="104">
        <f t="shared" ref="I55" si="7">(F55-H55)/H55</f>
        <v>-4.2558675904162666E-2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38</v>
      </c>
      <c r="C57" s="167" t="s">
        <v>115</v>
      </c>
      <c r="D57" s="168" t="s">
        <v>114</v>
      </c>
      <c r="E57" s="182">
        <v>53694.444444444438</v>
      </c>
      <c r="F57" s="143">
        <v>151810</v>
      </c>
      <c r="G57" s="170">
        <f>(F57-E57)/E57</f>
        <v>1.8272943610967411</v>
      </c>
      <c r="H57" s="143">
        <v>156970.5</v>
      </c>
      <c r="I57" s="170">
        <f>(F57-H57)/H57</f>
        <v>-3.2875604014767107E-2</v>
      </c>
    </row>
    <row r="58" spans="1:9" ht="16.5">
      <c r="A58" s="109"/>
      <c r="B58" s="199" t="s">
        <v>39</v>
      </c>
      <c r="C58" s="164" t="s">
        <v>116</v>
      </c>
      <c r="D58" s="160" t="s">
        <v>114</v>
      </c>
      <c r="E58" s="185">
        <v>56249.444444444445</v>
      </c>
      <c r="F58" s="196">
        <v>168062.6</v>
      </c>
      <c r="G58" s="169">
        <f>(F58-E58)/E58</f>
        <v>1.9878090647808868</v>
      </c>
      <c r="H58" s="196">
        <v>173704.8</v>
      </c>
      <c r="I58" s="169">
        <f>(F58-H58)/H58</f>
        <v>-3.2481543400067141E-2</v>
      </c>
    </row>
    <row r="59" spans="1:9" ht="16.5">
      <c r="A59" s="109"/>
      <c r="B59" s="199" t="s">
        <v>55</v>
      </c>
      <c r="C59" s="164" t="s">
        <v>122</v>
      </c>
      <c r="D59" s="160" t="s">
        <v>120</v>
      </c>
      <c r="E59" s="185">
        <v>65545.527777777766</v>
      </c>
      <c r="F59" s="196">
        <v>198246</v>
      </c>
      <c r="G59" s="169">
        <f>(F59-E59)/E59</f>
        <v>2.024554179685961</v>
      </c>
      <c r="H59" s="196">
        <v>204684</v>
      </c>
      <c r="I59" s="169">
        <f>(F59-H59)/H59</f>
        <v>-3.1453362255965296E-2</v>
      </c>
    </row>
    <row r="60" spans="1:9" ht="16.5">
      <c r="A60" s="109"/>
      <c r="B60" s="199" t="s">
        <v>42</v>
      </c>
      <c r="C60" s="164" t="s">
        <v>198</v>
      </c>
      <c r="D60" s="160" t="s">
        <v>114</v>
      </c>
      <c r="E60" s="185">
        <v>29560.277777777777</v>
      </c>
      <c r="F60" s="196">
        <v>96295.166666666672</v>
      </c>
      <c r="G60" s="169">
        <f>(F60-E60)/E60</f>
        <v>2.2575866637849216</v>
      </c>
      <c r="H60" s="196">
        <v>99422.333333333328</v>
      </c>
      <c r="I60" s="169">
        <f>(F60-H60)/H60</f>
        <v>-3.1453362255965199E-2</v>
      </c>
    </row>
    <row r="61" spans="1:9" s="126" customFormat="1" ht="16.5">
      <c r="A61" s="148"/>
      <c r="B61" s="199" t="s">
        <v>40</v>
      </c>
      <c r="C61" s="164" t="s">
        <v>117</v>
      </c>
      <c r="D61" s="160" t="s">
        <v>114</v>
      </c>
      <c r="E61" s="185">
        <v>46967.200000000004</v>
      </c>
      <c r="F61" s="201">
        <v>137879.20000000001</v>
      </c>
      <c r="G61" s="169">
        <f>(F61-E61)/E61</f>
        <v>1.935648708034543</v>
      </c>
      <c r="H61" s="201">
        <v>142356.79999999999</v>
      </c>
      <c r="I61" s="169">
        <f>(F61-H61)/H61</f>
        <v>-3.145336225596513E-2</v>
      </c>
    </row>
    <row r="62" spans="1:9" s="126" customFormat="1" ht="17.25" thickBot="1">
      <c r="A62" s="148"/>
      <c r="B62" s="200" t="s">
        <v>54</v>
      </c>
      <c r="C62" s="165" t="s">
        <v>121</v>
      </c>
      <c r="D62" s="161" t="s">
        <v>120</v>
      </c>
      <c r="E62" s="188">
        <v>60382.973544973553</v>
      </c>
      <c r="F62" s="197">
        <v>207686.28571428571</v>
      </c>
      <c r="G62" s="174">
        <f>(F62-E62)/E62</f>
        <v>2.4394842373835708</v>
      </c>
      <c r="H62" s="197">
        <v>212290.5</v>
      </c>
      <c r="I62" s="174">
        <f>(F62-H62)/H62</f>
        <v>-2.1688272841763008E-2</v>
      </c>
    </row>
    <row r="63" spans="1:9" s="126" customFormat="1" ht="16.5">
      <c r="A63" s="148"/>
      <c r="B63" s="94" t="s">
        <v>43</v>
      </c>
      <c r="C63" s="163" t="s">
        <v>119</v>
      </c>
      <c r="D63" s="160" t="s">
        <v>114</v>
      </c>
      <c r="E63" s="185">
        <v>21777.777777777777</v>
      </c>
      <c r="F63" s="192">
        <v>110062.25</v>
      </c>
      <c r="G63" s="169">
        <f>(F63-E63)/E63</f>
        <v>4.053878826530612</v>
      </c>
      <c r="H63" s="192">
        <v>108058.4</v>
      </c>
      <c r="I63" s="169">
        <f>(F63-H63)/H63</f>
        <v>1.8544139095156009E-2</v>
      </c>
    </row>
    <row r="64" spans="1:9" s="126" customFormat="1" ht="16.5">
      <c r="A64" s="148"/>
      <c r="B64" s="199" t="s">
        <v>41</v>
      </c>
      <c r="C64" s="164" t="s">
        <v>118</v>
      </c>
      <c r="D64" s="162" t="s">
        <v>114</v>
      </c>
      <c r="E64" s="192">
        <v>60712.916666666664</v>
      </c>
      <c r="F64" s="196">
        <v>184672.4</v>
      </c>
      <c r="G64" s="169">
        <f>(F64-E64)/E64</f>
        <v>2.041731646890077</v>
      </c>
      <c r="H64" s="196">
        <v>181265.2</v>
      </c>
      <c r="I64" s="169">
        <f>(F64-H64)/H64</f>
        <v>1.879676849169053E-2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518016.66666666669</v>
      </c>
      <c r="F65" s="197">
        <v>1162007</v>
      </c>
      <c r="G65" s="174">
        <f>(F65-E65)/E65</f>
        <v>1.2431845822206491</v>
      </c>
      <c r="H65" s="197">
        <v>1109627</v>
      </c>
      <c r="I65" s="174">
        <f>(F65-H65)/H65</f>
        <v>4.7205051787672793E-2</v>
      </c>
    </row>
    <row r="66" spans="1:9" ht="15.75" customHeight="1" thickBot="1">
      <c r="A66" s="236" t="s">
        <v>192</v>
      </c>
      <c r="B66" s="248"/>
      <c r="C66" s="248"/>
      <c r="D66" s="249"/>
      <c r="E66" s="99">
        <f>SUM(E57:E65)</f>
        <v>912907.2291005291</v>
      </c>
      <c r="F66" s="99">
        <f>SUM(F57:F65)</f>
        <v>2416720.9023809521</v>
      </c>
      <c r="G66" s="101">
        <f t="shared" ref="G66" si="8">(F66-E66)/E66</f>
        <v>1.6472798388967773</v>
      </c>
      <c r="H66" s="99">
        <f>SUM(H57:H65)</f>
        <v>2388379.5333333332</v>
      </c>
      <c r="I66" s="152">
        <f t="shared" ref="I66" si="9">(F66-H66)/H66</f>
        <v>1.1866359032169569E-2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62</v>
      </c>
      <c r="C68" s="164" t="s">
        <v>131</v>
      </c>
      <c r="D68" s="168" t="s">
        <v>125</v>
      </c>
      <c r="E68" s="182">
        <v>186061.5</v>
      </c>
      <c r="F68" s="190">
        <v>520108.71428571426</v>
      </c>
      <c r="G68" s="169">
        <f>(F68-E68)/E68</f>
        <v>1.7953591381651457</v>
      </c>
      <c r="H68" s="190">
        <v>575481.66666666663</v>
      </c>
      <c r="I68" s="169">
        <f>(F68-H68)/H68</f>
        <v>-9.6220184913424475E-2</v>
      </c>
    </row>
    <row r="69" spans="1:9" ht="16.5">
      <c r="A69" s="37"/>
      <c r="B69" s="177" t="s">
        <v>61</v>
      </c>
      <c r="C69" s="164" t="s">
        <v>130</v>
      </c>
      <c r="D69" s="162" t="s">
        <v>207</v>
      </c>
      <c r="E69" s="185">
        <v>454952.11111111107</v>
      </c>
      <c r="F69" s="184">
        <v>900838.5555555555</v>
      </c>
      <c r="G69" s="169">
        <f>(F69-E69)/E69</f>
        <v>0.98007336059057748</v>
      </c>
      <c r="H69" s="184">
        <v>967895.11111111112</v>
      </c>
      <c r="I69" s="169">
        <f>(F69-H69)/H69</f>
        <v>-6.9280808205113203E-2</v>
      </c>
    </row>
    <row r="70" spans="1:9" ht="16.5">
      <c r="A70" s="37"/>
      <c r="B70" s="177" t="s">
        <v>64</v>
      </c>
      <c r="C70" s="164" t="s">
        <v>133</v>
      </c>
      <c r="D70" s="162" t="s">
        <v>127</v>
      </c>
      <c r="E70" s="185">
        <v>65394.083333333336</v>
      </c>
      <c r="F70" s="184">
        <v>222803.5</v>
      </c>
      <c r="G70" s="169">
        <f>(F70-E70)/E70</f>
        <v>2.4070895812439708</v>
      </c>
      <c r="H70" s="184">
        <v>230154.25</v>
      </c>
      <c r="I70" s="169">
        <f>(F70-H70)/H70</f>
        <v>-3.1938363076067462E-2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82822.875661375656</v>
      </c>
      <c r="F71" s="184">
        <v>290225</v>
      </c>
      <c r="G71" s="169">
        <f>(F71-E71)/E71</f>
        <v>2.5041647332627703</v>
      </c>
      <c r="H71" s="184">
        <v>298332.85714285716</v>
      </c>
      <c r="I71" s="169">
        <f>(F71-H71)/H71</f>
        <v>-2.7177218159965193E-2</v>
      </c>
    </row>
    <row r="72" spans="1:9" ht="16.5">
      <c r="A72" s="37"/>
      <c r="B72" s="177" t="s">
        <v>59</v>
      </c>
      <c r="C72" s="164" t="s">
        <v>128</v>
      </c>
      <c r="D72" s="162" t="s">
        <v>124</v>
      </c>
      <c r="E72" s="185">
        <v>125287.45833333333</v>
      </c>
      <c r="F72" s="184">
        <v>408152.88888888888</v>
      </c>
      <c r="G72" s="169">
        <f>(F72-E72)/E72</f>
        <v>2.2577314147676173</v>
      </c>
      <c r="H72" s="184">
        <v>411615.33333333331</v>
      </c>
      <c r="I72" s="169">
        <f>(F72-H72)/H72</f>
        <v>-8.4118451477619999E-3</v>
      </c>
    </row>
    <row r="73" spans="1:9" ht="16.5" customHeight="1" thickBot="1">
      <c r="A73" s="37"/>
      <c r="B73" s="177" t="s">
        <v>60</v>
      </c>
      <c r="C73" s="164" t="s">
        <v>129</v>
      </c>
      <c r="D73" s="161" t="s">
        <v>206</v>
      </c>
      <c r="E73" s="188">
        <v>701253.57142857148</v>
      </c>
      <c r="F73" s="193">
        <v>2457312.75</v>
      </c>
      <c r="G73" s="175">
        <f>(F73-E73)/E73</f>
        <v>2.5041714582558785</v>
      </c>
      <c r="H73" s="193">
        <v>2293475</v>
      </c>
      <c r="I73" s="175">
        <f>(F73-H73)/H73</f>
        <v>7.1436466497345724E-2</v>
      </c>
    </row>
    <row r="74" spans="1:9" ht="15.75" customHeight="1" thickBot="1">
      <c r="A74" s="236" t="s">
        <v>205</v>
      </c>
      <c r="B74" s="237"/>
      <c r="C74" s="237"/>
      <c r="D74" s="238"/>
      <c r="E74" s="83">
        <f>SUM(E68:E73)</f>
        <v>1615771.5998677248</v>
      </c>
      <c r="F74" s="83">
        <f>SUM(F68:F73)</f>
        <v>4799441.4087301586</v>
      </c>
      <c r="G74" s="103">
        <f t="shared" ref="G74" si="10">(F74-E74)/E74</f>
        <v>1.9703711892962255</v>
      </c>
      <c r="H74" s="83">
        <f>SUM(H68:H73)</f>
        <v>4776954.2182539683</v>
      </c>
      <c r="I74" s="104">
        <f t="shared" ref="I74" si="11">(F74-H74)/H74</f>
        <v>4.7074326963949063E-3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34761.916666666664</v>
      </c>
      <c r="F76" s="182">
        <v>139010.33333333334</v>
      </c>
      <c r="G76" s="169">
        <f>(F76-E76)/E76</f>
        <v>2.9989260277650596</v>
      </c>
      <c r="H76" s="182">
        <v>143832</v>
      </c>
      <c r="I76" s="169">
        <f>(F76-H76)/H76</f>
        <v>-3.3522906353708887E-2</v>
      </c>
    </row>
    <row r="77" spans="1:9" ht="16.5">
      <c r="A77" s="37"/>
      <c r="B77" s="177" t="s">
        <v>68</v>
      </c>
      <c r="C77" s="164" t="s">
        <v>138</v>
      </c>
      <c r="D77" s="162" t="s">
        <v>134</v>
      </c>
      <c r="E77" s="185">
        <v>72972.25</v>
      </c>
      <c r="F77" s="185">
        <v>268991.44444444444</v>
      </c>
      <c r="G77" s="169">
        <f>(F77-E77)/E77</f>
        <v>2.686215574337429</v>
      </c>
      <c r="H77" s="185">
        <v>277931.77777777775</v>
      </c>
      <c r="I77" s="169">
        <f>(F77-H77)/H77</f>
        <v>-3.2167366412061089E-2</v>
      </c>
    </row>
    <row r="78" spans="1:9" ht="16.5">
      <c r="A78" s="37"/>
      <c r="B78" s="177" t="s">
        <v>67</v>
      </c>
      <c r="C78" s="164" t="s">
        <v>139</v>
      </c>
      <c r="D78" s="162" t="s">
        <v>135</v>
      </c>
      <c r="E78" s="185">
        <v>55942.888888888883</v>
      </c>
      <c r="F78" s="185">
        <v>209140.6</v>
      </c>
      <c r="G78" s="169">
        <f>(F78-E78)/E78</f>
        <v>2.7384662135590667</v>
      </c>
      <c r="H78" s="185">
        <v>215932.4</v>
      </c>
      <c r="I78" s="169">
        <f>(F78-H78)/H78</f>
        <v>-3.1453362255965241E-2</v>
      </c>
    </row>
    <row r="79" spans="1:9" ht="16.5">
      <c r="A79" s="37"/>
      <c r="B79" s="177" t="s">
        <v>69</v>
      </c>
      <c r="C79" s="164" t="s">
        <v>140</v>
      </c>
      <c r="D79" s="162" t="s">
        <v>136</v>
      </c>
      <c r="E79" s="185">
        <v>26918.733333333334</v>
      </c>
      <c r="F79" s="185">
        <v>80481.625</v>
      </c>
      <c r="G79" s="169">
        <f>(F79-E79)/E79</f>
        <v>1.9897998543765059</v>
      </c>
      <c r="H79" s="185">
        <v>82570.222222222219</v>
      </c>
      <c r="I79" s="169">
        <f>(F79-H79)/H79</f>
        <v>-2.5294799578002253E-2</v>
      </c>
    </row>
    <row r="80" spans="1:9" ht="16.5" customHeight="1" thickBot="1">
      <c r="A80" s="38"/>
      <c r="B80" s="177" t="s">
        <v>71</v>
      </c>
      <c r="C80" s="164" t="s">
        <v>200</v>
      </c>
      <c r="D80" s="161" t="s">
        <v>134</v>
      </c>
      <c r="E80" s="188">
        <v>28612.166666666668</v>
      </c>
      <c r="F80" s="188">
        <v>106155.375</v>
      </c>
      <c r="G80" s="169">
        <f>(F80-E80)/E80</f>
        <v>2.7101480722070446</v>
      </c>
      <c r="H80" s="188">
        <v>108181.33333333333</v>
      </c>
      <c r="I80" s="169">
        <f>(F80-H80)/H80</f>
        <v>-1.872742987083411E-2</v>
      </c>
    </row>
    <row r="81" spans="1:11" ht="15.75" customHeight="1" thickBot="1">
      <c r="A81" s="236" t="s">
        <v>193</v>
      </c>
      <c r="B81" s="237"/>
      <c r="C81" s="237"/>
      <c r="D81" s="238"/>
      <c r="E81" s="83">
        <f>SUM(E76:E80)</f>
        <v>219207.95555555553</v>
      </c>
      <c r="F81" s="83">
        <f>SUM(F76:F80)</f>
        <v>803779.37777777773</v>
      </c>
      <c r="G81" s="103">
        <f t="shared" ref="G81" si="12">(F81-E81)/E81</f>
        <v>2.6667436441378145</v>
      </c>
      <c r="H81" s="83">
        <f>SUM(H76:H80)</f>
        <v>828447.7333333334</v>
      </c>
      <c r="I81" s="104">
        <f t="shared" ref="I81" si="13">(F81-H81)/H81</f>
        <v>-2.9776598526379372E-2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79</v>
      </c>
      <c r="C83" s="164" t="s">
        <v>155</v>
      </c>
      <c r="D83" s="168" t="s">
        <v>156</v>
      </c>
      <c r="E83" s="185">
        <v>81999.833333333328</v>
      </c>
      <c r="F83" s="182">
        <v>759943</v>
      </c>
      <c r="G83" s="170">
        <f>(F83-E83)/E83</f>
        <v>8.2676163975943044</v>
      </c>
      <c r="H83" s="182">
        <v>785774.5</v>
      </c>
      <c r="I83" s="170">
        <f>(F83-H83)/H83</f>
        <v>-3.2873935206601895E-2</v>
      </c>
    </row>
    <row r="84" spans="1:11" ht="16.5">
      <c r="A84" s="37"/>
      <c r="B84" s="177" t="s">
        <v>80</v>
      </c>
      <c r="C84" s="164" t="s">
        <v>151</v>
      </c>
      <c r="D84" s="160" t="s">
        <v>150</v>
      </c>
      <c r="E84" s="185">
        <v>47437.80000000001</v>
      </c>
      <c r="F84" s="185">
        <v>165562.20000000001</v>
      </c>
      <c r="G84" s="169">
        <f>(F84-E84)/E84</f>
        <v>2.4900901812478651</v>
      </c>
      <c r="H84" s="185">
        <v>171082.22222222222</v>
      </c>
      <c r="I84" s="169">
        <f>(F84-H84)/H84</f>
        <v>-3.2265317521139848E-2</v>
      </c>
    </row>
    <row r="85" spans="1:11" ht="16.5">
      <c r="A85" s="37"/>
      <c r="B85" s="177" t="s">
        <v>74</v>
      </c>
      <c r="C85" s="164" t="s">
        <v>144</v>
      </c>
      <c r="D85" s="162" t="s">
        <v>142</v>
      </c>
      <c r="E85" s="185">
        <v>23816.333333333332</v>
      </c>
      <c r="F85" s="185">
        <v>71588.833333333328</v>
      </c>
      <c r="G85" s="169">
        <f>(F85-E85)/E85</f>
        <v>2.0058713208022505</v>
      </c>
      <c r="H85" s="185">
        <v>73913.666666666672</v>
      </c>
      <c r="I85" s="169">
        <f>(F85-H85)/H85</f>
        <v>-3.1453362255965421E-2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32413.344444444443</v>
      </c>
      <c r="F86" s="185">
        <v>132789.1</v>
      </c>
      <c r="G86" s="169">
        <f>(F86-E86)/E86</f>
        <v>3.0967417054909827</v>
      </c>
      <c r="H86" s="185">
        <v>136917</v>
      </c>
      <c r="I86" s="169">
        <f>(F86-H86)/H86</f>
        <v>-3.0148922339811667E-2</v>
      </c>
    </row>
    <row r="87" spans="1:11" ht="16.5">
      <c r="A87" s="37"/>
      <c r="B87" s="177" t="s">
        <v>77</v>
      </c>
      <c r="C87" s="164" t="s">
        <v>146</v>
      </c>
      <c r="D87" s="173" t="s">
        <v>162</v>
      </c>
      <c r="E87" s="194">
        <v>23784.777777777777</v>
      </c>
      <c r="F87" s="194">
        <v>97009.777777777781</v>
      </c>
      <c r="G87" s="169">
        <f>(F87-E87)/E87</f>
        <v>3.0786497432998696</v>
      </c>
      <c r="H87" s="194">
        <v>99902.666666666672</v>
      </c>
      <c r="I87" s="169">
        <f>(F87-H87)/H87</f>
        <v>-2.8957073774028959E-2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29260.61904761905</v>
      </c>
      <c r="F88" s="220">
        <v>96868.175000000003</v>
      </c>
      <c r="G88" s="169">
        <f>(F88-E88)/E88</f>
        <v>2.3105306091561384</v>
      </c>
      <c r="H88" s="220">
        <v>99737.35</v>
      </c>
      <c r="I88" s="169">
        <f>(F88-H88)/H88</f>
        <v>-2.876730733270939E-2</v>
      </c>
    </row>
    <row r="89" spans="1:11" ht="16.5" customHeight="1" thickBot="1">
      <c r="A89" s="35"/>
      <c r="B89" s="178" t="s">
        <v>75</v>
      </c>
      <c r="C89" s="165" t="s">
        <v>148</v>
      </c>
      <c r="D89" s="161" t="s">
        <v>145</v>
      </c>
      <c r="E89" s="188">
        <v>14697.199999999999</v>
      </c>
      <c r="F89" s="188">
        <v>43757</v>
      </c>
      <c r="G89" s="171">
        <f>(F89-E89)/E89</f>
        <v>1.9772337588112026</v>
      </c>
      <c r="H89" s="188">
        <v>45024.333333333336</v>
      </c>
      <c r="I89" s="171">
        <f>(F89-H89)/H89</f>
        <v>-2.8147742331924273E-2</v>
      </c>
    </row>
    <row r="90" spans="1:11" ht="15.75" customHeight="1" thickBot="1">
      <c r="A90" s="236" t="s">
        <v>194</v>
      </c>
      <c r="B90" s="237"/>
      <c r="C90" s="237"/>
      <c r="D90" s="238"/>
      <c r="E90" s="83">
        <f>SUM(E83:E89)</f>
        <v>253409.90793650795</v>
      </c>
      <c r="F90" s="83">
        <f>SUM(F83:F89)</f>
        <v>1367518.0861111111</v>
      </c>
      <c r="G90" s="111">
        <f t="shared" ref="G90:G91" si="14">(F90-E90)/E90</f>
        <v>4.3964665282690678</v>
      </c>
      <c r="H90" s="83">
        <f>SUM(H83:H89)</f>
        <v>1412351.7388888891</v>
      </c>
      <c r="I90" s="104">
        <f t="shared" ref="I90:I91" si="15">(F90-H90)/H90</f>
        <v>-3.1743971096781495E-2</v>
      </c>
    </row>
    <row r="91" spans="1:11" ht="15.75" customHeight="1" thickBot="1">
      <c r="A91" s="236" t="s">
        <v>195</v>
      </c>
      <c r="B91" s="237"/>
      <c r="C91" s="237"/>
      <c r="D91" s="238"/>
      <c r="E91" s="99">
        <f>SUM(E90+E81+E74+E66+E55+E47+E39+E32)</f>
        <v>5662389.5911111105</v>
      </c>
      <c r="F91" s="99">
        <f>SUM(F32,F39,F47,F55,F66,F74,F81,F90)</f>
        <v>19621000.637896825</v>
      </c>
      <c r="G91" s="101">
        <f t="shared" si="14"/>
        <v>2.465144939637872</v>
      </c>
      <c r="H91" s="99">
        <f>SUM(H32,H39,H47,H55,H66,H74,H81,H90)</f>
        <v>19928437.684900794</v>
      </c>
      <c r="I91" s="112">
        <f t="shared" si="15"/>
        <v>-1.5427052128471957E-2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2" bestFit="1" customWidth="1"/>
    <col min="12" max="12" width="9.140625" style="222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218</v>
      </c>
      <c r="B9" s="26"/>
      <c r="C9" s="26"/>
      <c r="D9" s="26"/>
      <c r="E9" s="221"/>
      <c r="F9" s="221"/>
    </row>
    <row r="10" spans="1:12" ht="18">
      <c r="A10" s="2" t="s">
        <v>219</v>
      </c>
      <c r="B10" s="2"/>
      <c r="C10" s="2"/>
    </row>
    <row r="11" spans="1:12" ht="18">
      <c r="A11" s="2" t="s">
        <v>220</v>
      </c>
    </row>
    <row r="12" spans="1:12" ht="15.75" thickBot="1"/>
    <row r="13" spans="1:12" ht="24.75" customHeight="1">
      <c r="A13" s="230" t="s">
        <v>3</v>
      </c>
      <c r="B13" s="230"/>
      <c r="C13" s="232" t="s">
        <v>0</v>
      </c>
      <c r="D13" s="226" t="s">
        <v>221</v>
      </c>
      <c r="E13" s="226" t="s">
        <v>222</v>
      </c>
      <c r="F13" s="226" t="s">
        <v>223</v>
      </c>
      <c r="G13" s="226" t="s">
        <v>224</v>
      </c>
      <c r="H13" s="226" t="s">
        <v>225</v>
      </c>
      <c r="I13" s="226" t="s">
        <v>226</v>
      </c>
    </row>
    <row r="14" spans="1:12" ht="24.75" customHeight="1" thickBot="1">
      <c r="A14" s="231"/>
      <c r="B14" s="231"/>
      <c r="C14" s="233"/>
      <c r="D14" s="246"/>
      <c r="E14" s="246"/>
      <c r="F14" s="246"/>
      <c r="G14" s="227"/>
      <c r="H14" s="246"/>
      <c r="I14" s="246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7"/>
    </row>
    <row r="16" spans="1:12" ht="18">
      <c r="A16" s="87"/>
      <c r="B16" s="208" t="s">
        <v>4</v>
      </c>
      <c r="C16" s="163" t="s">
        <v>163</v>
      </c>
      <c r="D16" s="209">
        <v>35000</v>
      </c>
      <c r="E16" s="209">
        <v>50000</v>
      </c>
      <c r="F16" s="209">
        <v>62500</v>
      </c>
      <c r="G16" s="155">
        <v>45000</v>
      </c>
      <c r="H16" s="155">
        <v>63333</v>
      </c>
      <c r="I16" s="155">
        <f>AVERAGE(D16:H16)</f>
        <v>51166.6</v>
      </c>
      <c r="K16" s="207"/>
      <c r="L16" s="210"/>
    </row>
    <row r="17" spans="1:16" ht="18">
      <c r="A17" s="88"/>
      <c r="B17" s="211" t="s">
        <v>5</v>
      </c>
      <c r="C17" s="164" t="s">
        <v>164</v>
      </c>
      <c r="D17" s="202">
        <v>60000</v>
      </c>
      <c r="E17" s="202">
        <v>50000</v>
      </c>
      <c r="F17" s="202">
        <v>47500</v>
      </c>
      <c r="G17" s="125">
        <v>47500</v>
      </c>
      <c r="H17" s="125">
        <v>36666</v>
      </c>
      <c r="I17" s="155">
        <f t="shared" ref="I17:I40" si="0">AVERAGE(D17:H17)</f>
        <v>48333.2</v>
      </c>
      <c r="K17" s="207"/>
      <c r="L17" s="210"/>
    </row>
    <row r="18" spans="1:16" ht="18">
      <c r="A18" s="88"/>
      <c r="B18" s="211" t="s">
        <v>6</v>
      </c>
      <c r="C18" s="164" t="s">
        <v>165</v>
      </c>
      <c r="D18" s="202">
        <v>30000</v>
      </c>
      <c r="E18" s="212">
        <v>50000</v>
      </c>
      <c r="F18" s="202">
        <v>40000</v>
      </c>
      <c r="G18" s="125">
        <v>30000</v>
      </c>
      <c r="H18" s="125">
        <v>40000</v>
      </c>
      <c r="I18" s="155">
        <f t="shared" si="0"/>
        <v>38000</v>
      </c>
      <c r="K18" s="207"/>
      <c r="L18" s="210"/>
    </row>
    <row r="19" spans="1:16" ht="18">
      <c r="A19" s="88"/>
      <c r="B19" s="211" t="s">
        <v>7</v>
      </c>
      <c r="C19" s="164" t="s">
        <v>166</v>
      </c>
      <c r="D19" s="202">
        <v>30000</v>
      </c>
      <c r="E19" s="202">
        <v>25000</v>
      </c>
      <c r="F19" s="202">
        <v>22500</v>
      </c>
      <c r="G19" s="125">
        <v>25000</v>
      </c>
      <c r="H19" s="125">
        <v>21666</v>
      </c>
      <c r="I19" s="155">
        <f t="shared" si="0"/>
        <v>24833.200000000001</v>
      </c>
      <c r="K19" s="207"/>
      <c r="L19" s="210"/>
      <c r="P19" s="222"/>
    </row>
    <row r="20" spans="1:16" ht="18">
      <c r="A20" s="88"/>
      <c r="B20" s="211" t="s">
        <v>8</v>
      </c>
      <c r="C20" s="164" t="s">
        <v>167</v>
      </c>
      <c r="D20" s="202">
        <v>175000</v>
      </c>
      <c r="E20" s="202">
        <v>70000</v>
      </c>
      <c r="F20" s="212">
        <v>135000</v>
      </c>
      <c r="G20" s="125">
        <v>112500</v>
      </c>
      <c r="H20" s="125">
        <v>150000</v>
      </c>
      <c r="I20" s="155">
        <f t="shared" si="0"/>
        <v>128500</v>
      </c>
      <c r="K20" s="207"/>
      <c r="L20" s="210"/>
    </row>
    <row r="21" spans="1:16" ht="18.75" customHeight="1">
      <c r="A21" s="88"/>
      <c r="B21" s="211" t="s">
        <v>9</v>
      </c>
      <c r="C21" s="164" t="s">
        <v>168</v>
      </c>
      <c r="D21" s="202">
        <v>65000</v>
      </c>
      <c r="E21" s="202">
        <v>40000</v>
      </c>
      <c r="F21" s="202">
        <v>42500</v>
      </c>
      <c r="G21" s="125">
        <v>50000</v>
      </c>
      <c r="H21" s="125">
        <v>70000</v>
      </c>
      <c r="I21" s="155">
        <f t="shared" si="0"/>
        <v>53500</v>
      </c>
      <c r="K21" s="207"/>
      <c r="L21" s="210"/>
    </row>
    <row r="22" spans="1:16" ht="18">
      <c r="A22" s="88"/>
      <c r="B22" s="211" t="s">
        <v>10</v>
      </c>
      <c r="C22" s="164" t="s">
        <v>169</v>
      </c>
      <c r="D22" s="212">
        <v>100000</v>
      </c>
      <c r="E22" s="202">
        <v>40000</v>
      </c>
      <c r="F22" s="202">
        <v>57500</v>
      </c>
      <c r="G22" s="125">
        <v>90000</v>
      </c>
      <c r="H22" s="125">
        <v>75000</v>
      </c>
      <c r="I22" s="155">
        <f t="shared" si="0"/>
        <v>72500</v>
      </c>
      <c r="K22" s="207"/>
      <c r="L22" s="210"/>
    </row>
    <row r="23" spans="1:16" ht="18">
      <c r="A23" s="88"/>
      <c r="B23" s="211" t="s">
        <v>11</v>
      </c>
      <c r="C23" s="164" t="s">
        <v>170</v>
      </c>
      <c r="D23" s="202">
        <v>25000</v>
      </c>
      <c r="E23" s="202">
        <v>10000</v>
      </c>
      <c r="F23" s="212">
        <v>11000</v>
      </c>
      <c r="G23" s="125">
        <v>17500</v>
      </c>
      <c r="H23" s="125">
        <v>15000</v>
      </c>
      <c r="I23" s="155">
        <f t="shared" si="0"/>
        <v>15700</v>
      </c>
      <c r="K23" s="207"/>
      <c r="L23" s="210"/>
    </row>
    <row r="24" spans="1:16" ht="18">
      <c r="A24" s="88"/>
      <c r="B24" s="211" t="s">
        <v>12</v>
      </c>
      <c r="C24" s="164" t="s">
        <v>171</v>
      </c>
      <c r="D24" s="202">
        <v>25000</v>
      </c>
      <c r="E24" s="202">
        <v>10000</v>
      </c>
      <c r="F24" s="202">
        <v>15000</v>
      </c>
      <c r="G24" s="125">
        <v>17500</v>
      </c>
      <c r="H24" s="125">
        <v>18333</v>
      </c>
      <c r="I24" s="155">
        <f t="shared" si="0"/>
        <v>17166.599999999999</v>
      </c>
      <c r="K24" s="207"/>
      <c r="L24" s="210"/>
    </row>
    <row r="25" spans="1:16" ht="18">
      <c r="A25" s="88"/>
      <c r="B25" s="211" t="s">
        <v>13</v>
      </c>
      <c r="C25" s="164" t="s">
        <v>172</v>
      </c>
      <c r="D25" s="202">
        <v>25000</v>
      </c>
      <c r="E25" s="202">
        <v>10000</v>
      </c>
      <c r="F25" s="202">
        <v>15000</v>
      </c>
      <c r="G25" s="125">
        <v>17500</v>
      </c>
      <c r="H25" s="125">
        <v>20000</v>
      </c>
      <c r="I25" s="155">
        <f t="shared" si="0"/>
        <v>17500</v>
      </c>
      <c r="K25" s="207"/>
      <c r="L25" s="210"/>
    </row>
    <row r="26" spans="1:16" ht="18">
      <c r="A26" s="88"/>
      <c r="B26" s="211" t="s">
        <v>14</v>
      </c>
      <c r="C26" s="164" t="s">
        <v>173</v>
      </c>
      <c r="D26" s="202">
        <v>25000</v>
      </c>
      <c r="E26" s="202">
        <v>10000</v>
      </c>
      <c r="F26" s="202">
        <v>15000</v>
      </c>
      <c r="G26" s="125">
        <v>17500</v>
      </c>
      <c r="H26" s="125">
        <v>20000</v>
      </c>
      <c r="I26" s="155">
        <f t="shared" si="0"/>
        <v>17500</v>
      </c>
      <c r="K26" s="207"/>
      <c r="L26" s="210"/>
    </row>
    <row r="27" spans="1:16" ht="18">
      <c r="A27" s="88"/>
      <c r="B27" s="211" t="s">
        <v>15</v>
      </c>
      <c r="C27" s="164" t="s">
        <v>174</v>
      </c>
      <c r="D27" s="202">
        <v>100000</v>
      </c>
      <c r="E27" s="202">
        <v>20000</v>
      </c>
      <c r="F27" s="202">
        <v>70000</v>
      </c>
      <c r="G27" s="125">
        <v>52500</v>
      </c>
      <c r="H27" s="125">
        <v>71666</v>
      </c>
      <c r="I27" s="155">
        <f t="shared" si="0"/>
        <v>62833.2</v>
      </c>
      <c r="K27" s="207"/>
      <c r="L27" s="210"/>
    </row>
    <row r="28" spans="1:16" ht="18">
      <c r="A28" s="88"/>
      <c r="B28" s="211" t="s">
        <v>16</v>
      </c>
      <c r="C28" s="164" t="s">
        <v>175</v>
      </c>
      <c r="D28" s="202">
        <v>25000</v>
      </c>
      <c r="E28" s="202">
        <v>10000</v>
      </c>
      <c r="F28" s="202">
        <v>15000</v>
      </c>
      <c r="G28" s="125">
        <v>15000</v>
      </c>
      <c r="H28" s="125">
        <v>15000</v>
      </c>
      <c r="I28" s="155">
        <f t="shared" si="0"/>
        <v>16000</v>
      </c>
      <c r="K28" s="207"/>
      <c r="L28" s="210"/>
    </row>
    <row r="29" spans="1:16" ht="18">
      <c r="A29" s="88"/>
      <c r="B29" s="211" t="s">
        <v>17</v>
      </c>
      <c r="C29" s="164" t="s">
        <v>176</v>
      </c>
      <c r="D29" s="202">
        <v>40000</v>
      </c>
      <c r="E29" s="212">
        <v>25000</v>
      </c>
      <c r="F29" s="202">
        <v>42500</v>
      </c>
      <c r="G29" s="125">
        <v>50000</v>
      </c>
      <c r="H29" s="125">
        <v>41666</v>
      </c>
      <c r="I29" s="155">
        <f t="shared" si="0"/>
        <v>39833.199999999997</v>
      </c>
      <c r="K29" s="207"/>
      <c r="L29" s="210"/>
    </row>
    <row r="30" spans="1:16" ht="18">
      <c r="A30" s="88"/>
      <c r="B30" s="211" t="s">
        <v>18</v>
      </c>
      <c r="C30" s="164" t="s">
        <v>177</v>
      </c>
      <c r="D30" s="202">
        <v>100000</v>
      </c>
      <c r="E30" s="202">
        <v>60000</v>
      </c>
      <c r="F30" s="202">
        <v>55000</v>
      </c>
      <c r="G30" s="125">
        <v>40000</v>
      </c>
      <c r="H30" s="125">
        <v>50000</v>
      </c>
      <c r="I30" s="155">
        <f t="shared" si="0"/>
        <v>61000</v>
      </c>
      <c r="K30" s="207"/>
      <c r="L30" s="210"/>
    </row>
    <row r="31" spans="1:16" ht="16.5" customHeight="1" thickBot="1">
      <c r="A31" s="89"/>
      <c r="B31" s="213" t="s">
        <v>19</v>
      </c>
      <c r="C31" s="165" t="s">
        <v>178</v>
      </c>
      <c r="D31" s="203">
        <v>45000</v>
      </c>
      <c r="E31" s="203">
        <v>35000</v>
      </c>
      <c r="F31" s="203">
        <v>42500</v>
      </c>
      <c r="G31" s="158">
        <v>40000</v>
      </c>
      <c r="H31" s="158">
        <v>40000</v>
      </c>
      <c r="I31" s="155">
        <f t="shared" si="0"/>
        <v>40500</v>
      </c>
      <c r="K31" s="207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4"/>
      <c r="L32" s="215"/>
    </row>
    <row r="33" spans="1:12" ht="18">
      <c r="A33" s="87"/>
      <c r="B33" s="208" t="s">
        <v>26</v>
      </c>
      <c r="C33" s="166" t="s">
        <v>179</v>
      </c>
      <c r="D33" s="209">
        <v>50000</v>
      </c>
      <c r="E33" s="209">
        <v>60000</v>
      </c>
      <c r="F33" s="209">
        <v>120000</v>
      </c>
      <c r="G33" s="155">
        <v>150000</v>
      </c>
      <c r="H33" s="155">
        <v>55333</v>
      </c>
      <c r="I33" s="155">
        <f t="shared" si="0"/>
        <v>87066.6</v>
      </c>
      <c r="K33" s="216"/>
      <c r="L33" s="210"/>
    </row>
    <row r="34" spans="1:12" ht="18">
      <c r="A34" s="88"/>
      <c r="B34" s="211" t="s">
        <v>27</v>
      </c>
      <c r="C34" s="164" t="s">
        <v>180</v>
      </c>
      <c r="D34" s="202">
        <v>50000</v>
      </c>
      <c r="E34" s="202">
        <v>60000</v>
      </c>
      <c r="F34" s="202">
        <v>120000</v>
      </c>
      <c r="G34" s="125">
        <v>150000</v>
      </c>
      <c r="H34" s="125">
        <v>55333</v>
      </c>
      <c r="I34" s="155">
        <f t="shared" si="0"/>
        <v>87066.6</v>
      </c>
      <c r="K34" s="216"/>
      <c r="L34" s="210"/>
    </row>
    <row r="35" spans="1:12" ht="18">
      <c r="A35" s="88"/>
      <c r="B35" s="208" t="s">
        <v>28</v>
      </c>
      <c r="C35" s="164" t="s">
        <v>181</v>
      </c>
      <c r="D35" s="202">
        <v>90000</v>
      </c>
      <c r="E35" s="202">
        <v>50000</v>
      </c>
      <c r="F35" s="202">
        <v>65000</v>
      </c>
      <c r="G35" s="125">
        <v>60000</v>
      </c>
      <c r="H35" s="125">
        <v>66666</v>
      </c>
      <c r="I35" s="155">
        <f t="shared" si="0"/>
        <v>66333.2</v>
      </c>
      <c r="K35" s="216"/>
      <c r="L35" s="210"/>
    </row>
    <row r="36" spans="1:12" ht="18">
      <c r="A36" s="88"/>
      <c r="B36" s="211" t="s">
        <v>29</v>
      </c>
      <c r="C36" s="164" t="s">
        <v>182</v>
      </c>
      <c r="D36" s="202">
        <v>30000</v>
      </c>
      <c r="E36" s="202">
        <v>40000</v>
      </c>
      <c r="F36" s="202">
        <v>45000</v>
      </c>
      <c r="G36" s="125">
        <v>50000</v>
      </c>
      <c r="H36" s="125">
        <v>86666</v>
      </c>
      <c r="I36" s="155">
        <f t="shared" si="0"/>
        <v>50333.2</v>
      </c>
      <c r="K36" s="216"/>
      <c r="L36" s="210"/>
    </row>
    <row r="37" spans="1:12" ht="16.5" customHeight="1" thickBot="1">
      <c r="A37" s="89"/>
      <c r="B37" s="208" t="s">
        <v>30</v>
      </c>
      <c r="C37" s="164" t="s">
        <v>183</v>
      </c>
      <c r="D37" s="202">
        <v>80000</v>
      </c>
      <c r="E37" s="202">
        <v>65000</v>
      </c>
      <c r="F37" s="202">
        <v>57500</v>
      </c>
      <c r="G37" s="125">
        <v>70000</v>
      </c>
      <c r="H37" s="125">
        <v>66666</v>
      </c>
      <c r="I37" s="155">
        <f t="shared" si="0"/>
        <v>67833.2</v>
      </c>
      <c r="K37" s="216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4"/>
      <c r="L38" s="215"/>
    </row>
    <row r="39" spans="1:12" ht="18">
      <c r="A39" s="87"/>
      <c r="B39" s="217" t="s">
        <v>31</v>
      </c>
      <c r="C39" s="167" t="s">
        <v>227</v>
      </c>
      <c r="D39" s="181">
        <v>1462500</v>
      </c>
      <c r="E39" s="181">
        <v>1500000</v>
      </c>
      <c r="F39" s="181">
        <v>1250200</v>
      </c>
      <c r="G39" s="218">
        <v>1205550</v>
      </c>
      <c r="H39" s="219">
        <v>1216666</v>
      </c>
      <c r="I39" s="155">
        <f t="shared" si="0"/>
        <v>1326983.2</v>
      </c>
      <c r="K39" s="216"/>
      <c r="L39" s="210"/>
    </row>
    <row r="40" spans="1:12" ht="18.75" thickBot="1">
      <c r="A40" s="89"/>
      <c r="B40" s="213" t="s">
        <v>32</v>
      </c>
      <c r="C40" s="165" t="s">
        <v>185</v>
      </c>
      <c r="D40" s="187">
        <v>1100000</v>
      </c>
      <c r="E40" s="187">
        <v>1000000</v>
      </c>
      <c r="F40" s="187">
        <v>982300</v>
      </c>
      <c r="G40" s="218">
        <v>982300</v>
      </c>
      <c r="H40" s="218">
        <v>1000000</v>
      </c>
      <c r="I40" s="155">
        <f t="shared" si="0"/>
        <v>1012920</v>
      </c>
      <c r="K40" s="216"/>
      <c r="L40" s="210"/>
    </row>
    <row r="41" spans="1:12">
      <c r="D41" s="90">
        <f>SUM(D16:D40)</f>
        <v>3767500</v>
      </c>
      <c r="E41" s="90">
        <f t="shared" ref="E41:H41" si="1">SUM(E16:E40)</f>
        <v>3290000</v>
      </c>
      <c r="F41" s="90">
        <f t="shared" si="1"/>
        <v>3328500</v>
      </c>
      <c r="G41" s="90">
        <f t="shared" si="1"/>
        <v>3335350</v>
      </c>
      <c r="H41" s="90">
        <f t="shared" si="1"/>
        <v>3295660</v>
      </c>
      <c r="I41" s="90"/>
    </row>
    <row r="44" spans="1:12" ht="14.25" customHeight="1"/>
    <row r="48" spans="1:12" ht="15" customHeight="1"/>
    <row r="49" spans="11:12" s="126" customFormat="1" ht="15" customHeight="1">
      <c r="K49" s="222"/>
      <c r="L49" s="222"/>
    </row>
    <row r="50" spans="11:12" s="126" customFormat="1" ht="15" customHeight="1">
      <c r="K50" s="222"/>
      <c r="L50" s="222"/>
    </row>
    <row r="51" spans="11:12" s="126" customFormat="1" ht="15" customHeight="1">
      <c r="K51" s="222"/>
      <c r="L51" s="222"/>
    </row>
    <row r="52" spans="11:12" s="126" customFormat="1" ht="15" customHeight="1">
      <c r="K52" s="222"/>
      <c r="L52" s="222"/>
    </row>
    <row r="53" spans="11:12" s="126" customFormat="1" ht="15" customHeight="1">
      <c r="K53" s="222"/>
      <c r="L53" s="222"/>
    </row>
    <row r="54" spans="11:12" s="126" customFormat="1" ht="15" customHeight="1">
      <c r="K54" s="222"/>
      <c r="L54" s="222"/>
    </row>
    <row r="55" spans="11:12" s="126" customFormat="1" ht="15" customHeight="1">
      <c r="K55" s="222"/>
      <c r="L55" s="222"/>
    </row>
    <row r="56" spans="11:12" s="126" customFormat="1" ht="15" customHeight="1">
      <c r="K56" s="222"/>
      <c r="L56" s="222"/>
    </row>
    <row r="57" spans="11:12" s="126" customFormat="1" ht="15" customHeight="1">
      <c r="K57" s="222"/>
      <c r="L57" s="222"/>
    </row>
    <row r="58" spans="11:12" s="126" customFormat="1" ht="15" customHeight="1">
      <c r="K58" s="222"/>
      <c r="L58" s="222"/>
    </row>
    <row r="59" spans="11:12" s="126" customFormat="1" ht="15" customHeight="1">
      <c r="K59" s="222"/>
      <c r="L59" s="222"/>
    </row>
    <row r="60" spans="11:12" s="126" customFormat="1" ht="15" customHeight="1">
      <c r="K60" s="222"/>
      <c r="L60" s="222"/>
    </row>
    <row r="61" spans="11:12" s="126" customFormat="1" ht="15" customHeight="1">
      <c r="K61" s="222"/>
      <c r="L61" s="222"/>
    </row>
    <row r="62" spans="11:12" s="126" customFormat="1" ht="15" customHeight="1">
      <c r="K62" s="222"/>
      <c r="L62" s="222"/>
    </row>
    <row r="63" spans="11:12" s="126" customFormat="1" ht="15" customHeight="1">
      <c r="K63" s="222"/>
      <c r="L63" s="222"/>
    </row>
    <row r="64" spans="11:12" s="126" customFormat="1" ht="15" customHeight="1">
      <c r="K64" s="222"/>
      <c r="L64" s="222"/>
    </row>
    <row r="65" spans="11:12" s="126" customFormat="1" ht="15" customHeight="1">
      <c r="K65" s="222"/>
      <c r="L65" s="222"/>
    </row>
    <row r="66" spans="11:12" s="126" customFormat="1" ht="15" customHeight="1">
      <c r="K66" s="222"/>
      <c r="L66" s="222"/>
    </row>
    <row r="67" spans="11:12" s="126" customFormat="1" ht="15" customHeight="1">
      <c r="K67" s="222"/>
      <c r="L67" s="222"/>
    </row>
    <row r="68" spans="11:12" s="126" customFormat="1" ht="15" customHeight="1">
      <c r="K68" s="222"/>
      <c r="L68" s="222"/>
    </row>
    <row r="69" spans="11:12" s="126" customFormat="1" ht="15" customHeight="1">
      <c r="K69" s="222"/>
      <c r="L69" s="222"/>
    </row>
    <row r="70" spans="11:12" s="126" customFormat="1" ht="15" customHeight="1">
      <c r="K70" s="222"/>
      <c r="L70" s="222"/>
    </row>
    <row r="71" spans="11:12" s="126" customFormat="1" ht="15" customHeight="1">
      <c r="K71" s="222"/>
      <c r="L71" s="222"/>
    </row>
    <row r="72" spans="11:12" s="126" customFormat="1" ht="15" customHeight="1">
      <c r="K72" s="222"/>
      <c r="L72" s="222"/>
    </row>
    <row r="73" spans="11:12" s="126" customFormat="1" ht="15" customHeight="1">
      <c r="K73" s="222"/>
      <c r="L73" s="222"/>
    </row>
    <row r="74" spans="11:12" s="126" customFormat="1" ht="15" customHeight="1">
      <c r="K74" s="222"/>
      <c r="L74" s="222"/>
    </row>
    <row r="75" spans="11:12" s="126" customFormat="1" ht="15" customHeight="1">
      <c r="K75" s="222"/>
      <c r="L75" s="222"/>
    </row>
    <row r="76" spans="11:12" s="126" customFormat="1" ht="15" customHeight="1">
      <c r="K76" s="222"/>
      <c r="L76" s="222"/>
    </row>
    <row r="77" spans="11:12" s="126" customFormat="1" ht="15" customHeight="1">
      <c r="K77" s="222"/>
      <c r="L77" s="222"/>
    </row>
    <row r="78" spans="11:12" s="126" customFormat="1" ht="15" customHeight="1">
      <c r="K78" s="222"/>
      <c r="L78" s="222"/>
    </row>
    <row r="79" spans="11:12" s="126" customFormat="1" ht="15" customHeight="1">
      <c r="K79" s="222"/>
      <c r="L79" s="222"/>
    </row>
    <row r="80" spans="11:12" s="126" customFormat="1" ht="15" customHeight="1">
      <c r="K80" s="222"/>
      <c r="L80" s="222"/>
    </row>
    <row r="81" spans="11:12" s="126" customFormat="1" ht="15" customHeight="1">
      <c r="K81" s="222"/>
      <c r="L81" s="222"/>
    </row>
    <row r="82" spans="11:12" s="126" customFormat="1" ht="15" customHeight="1">
      <c r="K82" s="222"/>
      <c r="L82" s="222"/>
    </row>
    <row r="83" spans="11:12" s="126" customFormat="1" ht="15" customHeight="1">
      <c r="K83" s="222"/>
      <c r="L83" s="222"/>
    </row>
    <row r="84" spans="11:12" s="126" customFormat="1" ht="15" customHeight="1">
      <c r="K84" s="222"/>
      <c r="L84" s="222"/>
    </row>
    <row r="85" spans="11:12" s="126" customFormat="1" ht="15" customHeight="1">
      <c r="K85" s="222"/>
      <c r="L85" s="222"/>
    </row>
    <row r="86" spans="11:12" s="126" customFormat="1" ht="15" customHeight="1">
      <c r="K86" s="222"/>
      <c r="L86" s="222"/>
    </row>
    <row r="87" spans="11:12" s="126" customFormat="1" ht="15" customHeight="1">
      <c r="K87" s="222"/>
      <c r="L87" s="222"/>
    </row>
    <row r="88" spans="11:12" s="126" customFormat="1" ht="15" customHeight="1">
      <c r="K88" s="222"/>
      <c r="L88" s="222"/>
    </row>
    <row r="89" spans="11:12" s="126" customFormat="1" ht="15" customHeight="1">
      <c r="K89" s="222"/>
      <c r="L89" s="222"/>
    </row>
    <row r="90" spans="11:12" s="126" customFormat="1" ht="15" customHeight="1">
      <c r="K90" s="222"/>
      <c r="L90" s="222"/>
    </row>
    <row r="91" spans="11:12" s="126" customFormat="1" ht="15" customHeight="1">
      <c r="K91" s="222"/>
      <c r="L91" s="222"/>
    </row>
    <row r="92" spans="11:12" s="126" customFormat="1">
      <c r="K92" s="222"/>
      <c r="L92" s="22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31-07-2023</vt:lpstr>
      <vt:lpstr>By Order</vt:lpstr>
      <vt:lpstr>All Stores</vt:lpstr>
      <vt:lpstr>'31-07-2023'!Print_Titles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2023-08-03T09:43:09Z</cp:lastPrinted>
  <dcterms:created xsi:type="dcterms:W3CDTF">2010-10-20T06:23:14Z</dcterms:created>
  <dcterms:modified xsi:type="dcterms:W3CDTF">2023-08-03T09:43:14Z</dcterms:modified>
</cp:coreProperties>
</file>