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7-07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'17-07-2023'!$12:$14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9" i="11"/>
  <c r="G89" i="11"/>
  <c r="I88" i="11"/>
  <c r="G88" i="11"/>
  <c r="I85" i="11"/>
  <c r="G85" i="11"/>
  <c r="I87" i="11"/>
  <c r="G87" i="11"/>
  <c r="I83" i="11"/>
  <c r="G83" i="11"/>
  <c r="I86" i="11"/>
  <c r="G86" i="11"/>
  <c r="I76" i="11"/>
  <c r="G76" i="11"/>
  <c r="I79" i="11"/>
  <c r="G79" i="11"/>
  <c r="I80" i="11"/>
  <c r="G80" i="11"/>
  <c r="I78" i="11"/>
  <c r="G78" i="11"/>
  <c r="I77" i="11"/>
  <c r="G77" i="11"/>
  <c r="I71" i="11"/>
  <c r="G71" i="11"/>
  <c r="I68" i="11"/>
  <c r="G68" i="11"/>
  <c r="I72" i="11"/>
  <c r="G72" i="11"/>
  <c r="I73" i="11"/>
  <c r="G73" i="11"/>
  <c r="I70" i="11"/>
  <c r="G70" i="11"/>
  <c r="I69" i="11"/>
  <c r="G69" i="11"/>
  <c r="I65" i="11"/>
  <c r="G65" i="11"/>
  <c r="I61" i="11"/>
  <c r="G61" i="11"/>
  <c r="I62" i="11"/>
  <c r="G62" i="11"/>
  <c r="I57" i="11"/>
  <c r="G57" i="11"/>
  <c r="I63" i="11"/>
  <c r="G63" i="11"/>
  <c r="I64" i="11"/>
  <c r="G64" i="11"/>
  <c r="I58" i="11"/>
  <c r="G58" i="11"/>
  <c r="I59" i="11"/>
  <c r="G59" i="11"/>
  <c r="I60" i="11"/>
  <c r="G60" i="11"/>
  <c r="I51" i="11"/>
  <c r="G51" i="11"/>
  <c r="I50" i="11"/>
  <c r="G50" i="11"/>
  <c r="I52" i="11"/>
  <c r="G52" i="11"/>
  <c r="I53" i="11"/>
  <c r="G53" i="11"/>
  <c r="I54" i="11"/>
  <c r="G54" i="11"/>
  <c r="I49" i="11"/>
  <c r="G49" i="11"/>
  <c r="I42" i="11"/>
  <c r="G42" i="11"/>
  <c r="I41" i="11"/>
  <c r="G41" i="11"/>
  <c r="I43" i="11"/>
  <c r="G43" i="11"/>
  <c r="I45" i="11"/>
  <c r="G45" i="11"/>
  <c r="I46" i="11"/>
  <c r="G46" i="11"/>
  <c r="I44" i="11"/>
  <c r="G44" i="11"/>
  <c r="I38" i="11"/>
  <c r="G38" i="11"/>
  <c r="I36" i="11"/>
  <c r="G36" i="11"/>
  <c r="I37" i="11"/>
  <c r="G37" i="11"/>
  <c r="I34" i="11"/>
  <c r="G34" i="11"/>
  <c r="I35" i="11"/>
  <c r="G35" i="11"/>
  <c r="I16" i="11"/>
  <c r="G16" i="11"/>
  <c r="I28" i="11"/>
  <c r="G28" i="11"/>
  <c r="I31" i="11"/>
  <c r="G31" i="11"/>
  <c r="I26" i="11"/>
  <c r="G26" i="11"/>
  <c r="I30" i="11"/>
  <c r="G30" i="11"/>
  <c r="I22" i="11"/>
  <c r="G22" i="11"/>
  <c r="I25" i="11"/>
  <c r="G25" i="11"/>
  <c r="I23" i="11"/>
  <c r="G23" i="11"/>
  <c r="I20" i="11"/>
  <c r="G20" i="11"/>
  <c r="I18" i="11"/>
  <c r="G18" i="11"/>
  <c r="I29" i="11"/>
  <c r="G29" i="11"/>
  <c r="I27" i="11"/>
  <c r="G27" i="11"/>
  <c r="I24" i="11"/>
  <c r="G24" i="11"/>
  <c r="I19" i="11"/>
  <c r="G19" i="11"/>
  <c r="I21" i="11"/>
  <c r="G21" i="11"/>
  <c r="I17" i="11"/>
  <c r="G1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F19" i="8" l="1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<sst xmlns="http://schemas.openxmlformats.org/spreadsheetml/2006/main" count="851" uniqueCount="229">
  <si>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</si>
  <si>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</si>
  <si>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</si>
  <si>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</si>
  <si>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</si>
  <si>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</si>
  <si>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</si>
  <si>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</si>
  <si>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</si>
  <si>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</si>
  <si>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</si>
  <si>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</si>
  <si>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</si>
  <si>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</si>
  <si>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</si>
  <si>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</si>
  <si>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</si>
  <si>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</si>
  <si>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</si>
  <si>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</si>
  <si>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</si>
  <si>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</si>
  <si>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</si>
  <si>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</si>
  <si>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</si>
  <si>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</si>
  <si>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</si>
  <si>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</si>
  <si>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</si>
  <si>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</si>
  <si>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</si>
  <si>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</si>
  <si>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</si>
  <si>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</si>
  <si>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</si>
  <si>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</si>
  <si>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</si>
  <si>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</si>
  <si>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</si>
  <si>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</si>
  <si>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</si>
  <si>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</si>
  <si>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</si>
  <si>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</si>
  <si>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</si>
  <si>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</si>
  <si>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</si>
  <si>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</si>
  <si>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</si>
  <si>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</si>
  <si>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</si>
  <si>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</si>
  <si>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</si>
  <si>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</si>
  <si>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</si>
  <si>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</si>
  <si>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</si>
  <si>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</si>
  <si>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</si>
  <si>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</si>
  <si>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</si>
  <si>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</si>
  <si>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</si>
  <si>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</si>
  <si>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</si>
  <si>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</si>
  <si>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</si>
  <si>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</si>
  <si>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</si>
  <si>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</si>
  <si>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</si>
  <si>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</si>
  <si>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</si>
  <si>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</si>
  <si>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</si>
  <si>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</si>
  <si>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</si>
  <si>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</si>
  <si>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</si>
  <si>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</si>
  <si>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</si>
  <si>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</si>
  <si>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</si>
  <si>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</si>
  <si>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</si>
  <si>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</si>
  <si>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</si>
  <si>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</si>
  <si>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</si>
  <si>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</si>
  <si>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</si>
  <si>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</si>
  <si>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</si>
  <si>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</si>
  <si>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</si>
  <si>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</si>
  <si>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</si>
  <si>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</si>
  <si>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</si>
  <si>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</si>
  <si>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</si>
  <si>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</si>
  <si>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</si>
  <si>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</si>
  <si>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</si>
  <si>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</si>
  <si>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</si>
  <si>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</si>
  <si>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</si>
  <si>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</si>
  <si>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</si>
  <si>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</si>
  <si>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</si>
  <si>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</si>
  <si>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</si>
  <si>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</si>
  <si>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</si>
  <si>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</si>
  <si>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</si>
  <si>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</si>
  <si>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</si>
  <si>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</si>
  <si>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</si>
  <si>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</si>
  <si>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</si>
  <si>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</si>
  <si>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</si>
  <si>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</si>
  <si>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</si>
  <si>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</si>
  <si>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</si>
  <si>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</si>
  <si>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</si>
  <si>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</si>
  <si>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</si>
  <si>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</si>
  <si>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</si>
  <si>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</si>
  <si>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</si>
  <si>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</si>
  <si>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</si>
  <si>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</si>
  <si>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</si>
  <si>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</si>
  <si>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</si>
  <si>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</si>
  <si>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</si>
  <si>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</si>
  <si>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</si>
  <si>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</si>
  <si>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</si>
  <si>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</si>
  <si>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</si>
  <si>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</si>
  <si>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</si>
  <si>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</si>
  <si>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</si>
  <si>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</si>
  <si>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</si>
  <si>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</si>
  <si>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</si>
  <si>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</si>
  <si>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</si>
  <si>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</si>
  <si>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</si>
  <si>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</si>
  <si>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</si>
  <si>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</si>
  <si>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</si>
  <si>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</si>
  <si>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</si>
  <si>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</si>
  <si>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</si>
  <si>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</si>
  <si>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</si>
  <si>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</si>
  <si>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</si>
  <si>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</si>
  <si>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</si>
  <si>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</si>
  <si>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</si>
  <si>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</si>
  <si>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</si>
  <si>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</si>
  <si>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</si>
  <si>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</si>
  <si>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</si>
  <si>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</si>
  <si>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</si>
  <si>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</si>
  <si>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</si>
  <si>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</si>
  <si>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</si>
  <si>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</si>
  <si>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</si>
  <si>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</si>
  <si>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</si>
  <si>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</si>
  <si>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</si>
  <si>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</si>
  <si>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</si>
  <si>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</si>
  <si>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</si>
  <si>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</si>
  <si>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</si>
  <si>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</si>
  <si>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</si>
  <si>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</si>
  <si>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تموز 2022 (ل.ل.)</t>
  </si>
  <si>
    <t>سعر صرف الدولار الأمريكي</t>
  </si>
  <si>
    <t>معدل أسعار  السوبرماركات في 10-07-2023 (ل.ل.)</t>
  </si>
  <si>
    <t>معدل أسعار المحلات والملاحم في 10-07-2023 (ل.ل.)</t>
  </si>
  <si>
    <t>المعدل العام للأسعار في 10-07-2023  (ل.ل.)</t>
  </si>
  <si>
    <t xml:space="preserve"> التاريخ 17تموز 2023</t>
  </si>
  <si>
    <t xml:space="preserve"> التاريخ 17 تموز 2023</t>
  </si>
  <si>
    <t>معدل أسعار  السوبرماركات في 17-07-2023 (ل.ل.)</t>
  </si>
  <si>
    <t>معدل أسعار المحلات والملاحم في 17-07-2023 (ل.ل.)</t>
  </si>
  <si>
    <t>المعدل العام للأسعار في 17-07-2023  (ل.ل.)</t>
  </si>
  <si>
    <t>1$=91700 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</si>
  <si>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</si>
  <si>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</si>
  <si>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التاريخ17تموز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</si>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</sst>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208</v>
      </c>
      <c r="F12" s="225" t="s">
        <v>215</v>
      </c>
      <c r="G12" s="225" t="s">
        <v>197</v>
      </c>
      <c r="H12" s="225" t="s">
        <v>210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13628.49537037037</v>
      </c>
      <c r="F15" s="190">
        <v>74148.800000000003</v>
      </c>
      <c r="G15" s="45">
        <f t="shared" ref="G15:G30" si="0">(F15-E15)/E15</f>
        <v>4.4407179945341921</v>
      </c>
      <c r="H15" s="190">
        <v>77648.800000000003</v>
      </c>
      <c r="I15" s="45">
        <f t="shared" ref="I15:I30" si="1">(F15-H15)/H15</f>
        <v>-4.5074746808707926E-2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16151.033333333333</v>
      </c>
      <c r="F16" s="184">
        <v>68054.222222222219</v>
      </c>
      <c r="G16" s="48">
        <f>(F16-E16)/E16</f>
        <v>3.2136141272006675</v>
      </c>
      <c r="H16" s="184">
        <v>71609.777777777781</v>
      </c>
      <c r="I16" s="44">
        <f t="shared" si="1"/>
        <v>-4.9651816635841249E-2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15781.003703703704</v>
      </c>
      <c r="F17" s="184">
        <v>42892.800000000003</v>
      </c>
      <c r="G17" s="48">
        <f t="shared" si="0"/>
        <v>1.7180020235299311</v>
      </c>
      <c r="H17" s="184">
        <v>49048.800000000003</v>
      </c>
      <c r="I17" s="44">
        <f t="shared" si="1"/>
        <v>-0.12550765767969857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11560.644444444442</v>
      </c>
      <c r="F18" s="184">
        <v>23720.888888888891</v>
      </c>
      <c r="G18" s="48">
        <f t="shared" si="0"/>
        <v>1.0518656207170309</v>
      </c>
      <c r="H18" s="184">
        <v>24048.799999999999</v>
      </c>
      <c r="I18" s="44">
        <f t="shared" si="1"/>
        <v>-1.3635237979072085E-2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24381.75277777778</v>
      </c>
      <c r="F19" s="184">
        <v>130186</v>
      </c>
      <c r="G19" s="48">
        <f t="shared" si="0"/>
        <v>4.3394848674971067</v>
      </c>
      <c r="H19" s="184">
        <v>138498.66666666666</v>
      </c>
      <c r="I19" s="44">
        <f t="shared" si="1"/>
        <v>-6.0019831719198197E-2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13857.29351851852</v>
      </c>
      <c r="F20" s="184">
        <v>79648.800000000003</v>
      </c>
      <c r="G20" s="48">
        <f t="shared" si="0"/>
        <v>4.7477890537253513</v>
      </c>
      <c r="H20" s="184">
        <v>72948.800000000003</v>
      </c>
      <c r="I20" s="44">
        <f t="shared" si="1"/>
        <v>9.1845239400785206E-2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16433.037037037036</v>
      </c>
      <c r="F21" s="184">
        <v>102348.8</v>
      </c>
      <c r="G21" s="48">
        <f t="shared" si="0"/>
        <v>5.2282340001622751</v>
      </c>
      <c r="H21" s="184">
        <v>101448.8</v>
      </c>
      <c r="I21" s="44">
        <f t="shared" si="1"/>
        <v>8.8714701406029436E-3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4616.5814814814821</v>
      </c>
      <c r="F22" s="184">
        <v>18716.444444444445</v>
      </c>
      <c r="G22" s="48">
        <f t="shared" si="0"/>
        <v>3.0541782961097552</v>
      </c>
      <c r="H22" s="184">
        <v>19222</v>
      </c>
      <c r="I22" s="44">
        <f t="shared" si="1"/>
        <v>-2.6300882091122399E-2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6400.2833333333338</v>
      </c>
      <c r="F23" s="184">
        <v>24549.777777777777</v>
      </c>
      <c r="G23" s="48">
        <f t="shared" si="0"/>
        <v>2.8357329666828983</v>
      </c>
      <c r="H23" s="184">
        <v>23944.222222222223</v>
      </c>
      <c r="I23" s="44">
        <f t="shared" si="1"/>
        <v>2.5290257914226549E-2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5521.7583333333332</v>
      </c>
      <c r="F24" s="184">
        <v>24549.777777777777</v>
      </c>
      <c r="G24" s="48">
        <f t="shared" si="0"/>
        <v>3.4460072853202455</v>
      </c>
      <c r="H24" s="184">
        <v>23722</v>
      </c>
      <c r="I24" s="44">
        <f t="shared" si="1"/>
        <v>3.4894940467826381E-2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6652.625</v>
      </c>
      <c r="F25" s="184">
        <v>24388.666666666668</v>
      </c>
      <c r="G25" s="48">
        <f>(F25-E25)/E25</f>
        <v>2.6660215579063404</v>
      </c>
      <c r="H25" s="184">
        <v>23849.8</v>
      </c>
      <c r="I25" s="44">
        <f t="shared" si="1"/>
        <v>2.2594179685643846E-2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13495.785185185185</v>
      </c>
      <c r="F26" s="184">
        <v>85944.222222222219</v>
      </c>
      <c r="G26" s="48">
        <f>(F26-E26)/E26</f>
        <v>5.3682268977255445</v>
      </c>
      <c r="H26" s="184">
        <v>70928.28571428571</v>
      </c>
      <c r="I26" s="44">
        <f t="shared" si="1"/>
        <v>0.21170589922931324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5868.95</v>
      </c>
      <c r="F27" s="184">
        <v>24499.777777777777</v>
      </c>
      <c r="G27" s="48">
        <f t="shared" si="0"/>
        <v>3.1744737606859452</v>
      </c>
      <c r="H27" s="184">
        <v>21388.666666666668</v>
      </c>
      <c r="I27" s="44">
        <f t="shared" si="1"/>
        <v>0.14545605668630315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13027</v>
      </c>
      <c r="F28" s="184">
        <v>58748.800000000003</v>
      </c>
      <c r="G28" s="48">
        <f t="shared" si="0"/>
        <v>3.5097720119751288</v>
      </c>
      <c r="H28" s="184">
        <v>47832</v>
      </c>
      <c r="I28" s="44">
        <f t="shared" si="1"/>
        <v>0.22823214584378665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17860.267857142855</v>
      </c>
      <c r="F29" s="184">
        <v>76418.75</v>
      </c>
      <c r="G29" s="48">
        <f t="shared" si="0"/>
        <v>3.2787012272852256</v>
      </c>
      <c r="H29" s="184">
        <v>63231.25</v>
      </c>
      <c r="I29" s="44">
        <f t="shared" si="1"/>
        <v>0.20855984975783334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13260.3</v>
      </c>
      <c r="F30" s="187">
        <v>38693.800000000003</v>
      </c>
      <c r="G30" s="51">
        <f t="shared" si="0"/>
        <v>1.9180184460381744</v>
      </c>
      <c r="H30" s="187">
        <v>43776.444444444445</v>
      </c>
      <c r="I30" s="56">
        <f t="shared" si="1"/>
        <v>-0.11610455140765703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27497.174603174601</v>
      </c>
      <c r="F32" s="190">
        <v>109936</v>
      </c>
      <c r="G32" s="45">
        <f>(F32-E32)/E32</f>
        <v>2.9980834971789312</v>
      </c>
      <c r="H32" s="190">
        <v>150641.14285714287</v>
      </c>
      <c r="I32" s="44">
        <f>(F32-H32)/H32</f>
        <v>-0.27021265296523056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26663.807936507932</v>
      </c>
      <c r="F33" s="184">
        <v>91811</v>
      </c>
      <c r="G33" s="48">
        <f>(F33-E33)/E33</f>
        <v>2.4432816279888105</v>
      </c>
      <c r="H33" s="184">
        <v>148498.28571428571</v>
      </c>
      <c r="I33" s="44">
        <f>(F33-H33)/H33</f>
        <v>-0.38173697050855804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24558.033333333333</v>
      </c>
      <c r="F34" s="184">
        <v>86561.25</v>
      </c>
      <c r="G34" s="48">
        <f>(F34-E34)/E34</f>
        <v>2.5247631121384586</v>
      </c>
      <c r="H34" s="184">
        <v>80641.428571428565</v>
      </c>
      <c r="I34" s="44">
        <f>(F34-H34)/H34</f>
        <v>7.3409183510779727E-2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11113.3</v>
      </c>
      <c r="F35" s="184">
        <v>55000</v>
      </c>
      <c r="G35" s="48">
        <f>(F35-E35)/E35</f>
        <v>3.949025042066713</v>
      </c>
      <c r="H35" s="184">
        <v>55000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22758.066666666666</v>
      </c>
      <c r="F36" s="184">
        <v>72348.800000000003</v>
      </c>
      <c r="G36" s="51">
        <f>(F36-E36)/E36</f>
        <v>2.1790398129893873</v>
      </c>
      <c r="H36" s="184">
        <v>64276.444444444445</v>
      </c>
      <c r="I36" s="56">
        <f>(F36-H36)/H36</f>
        <v>0.12558808480037617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411723.1333333333</v>
      </c>
      <c r="F38" s="184">
        <v>1534927</v>
      </c>
      <c r="G38" s="45">
        <f t="shared" ref="G38:G43" si="2">(F38-E38)/E38</f>
        <v>2.7280562488027962</v>
      </c>
      <c r="H38" s="184">
        <v>1534753</v>
      </c>
      <c r="I38" s="44">
        <f t="shared" ref="I38:I43" si="3">(F38-H38)/H38</f>
        <v>1.1337329198900409E-4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282484.0523809524</v>
      </c>
      <c r="F39" s="184">
        <v>926628.5</v>
      </c>
      <c r="G39" s="48">
        <f t="shared" si="2"/>
        <v>2.2802860628406987</v>
      </c>
      <c r="H39" s="184">
        <v>860730.75</v>
      </c>
      <c r="I39" s="44">
        <f t="shared" si="3"/>
        <v>7.6560236752317726E-2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172354.51111111112</v>
      </c>
      <c r="F40" s="184">
        <v>676877</v>
      </c>
      <c r="G40" s="48">
        <f t="shared" si="2"/>
        <v>2.9272369236894549</v>
      </c>
      <c r="H40" s="184">
        <v>644447.57142857148</v>
      </c>
      <c r="I40" s="44">
        <f t="shared" si="3"/>
        <v>5.0321282923824158E-2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85929.666666666672</v>
      </c>
      <c r="F41" s="184">
        <v>291344</v>
      </c>
      <c r="G41" s="48">
        <f t="shared" si="2"/>
        <v>2.3904937759175136</v>
      </c>
      <c r="H41" s="184">
        <v>291247</v>
      </c>
      <c r="I41" s="44">
        <f t="shared" si="3"/>
        <v>3.3305064086497029E-4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70888.888888888891</v>
      </c>
      <c r="F42" s="184">
        <v>186456.66666666666</v>
      </c>
      <c r="G42" s="48">
        <f t="shared" si="2"/>
        <v>1.6302664576802506</v>
      </c>
      <c r="H42" s="184">
        <v>255335.66666666666</v>
      </c>
      <c r="I42" s="44">
        <f t="shared" si="3"/>
        <v>-0.26975863144853768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178547.9523809524</v>
      </c>
      <c r="F43" s="184">
        <v>684999</v>
      </c>
      <c r="G43" s="51">
        <f t="shared" si="2"/>
        <v>2.8364987717051862</v>
      </c>
      <c r="H43" s="184">
        <v>697227.66666666663</v>
      </c>
      <c r="I43" s="59">
        <f t="shared" si="3"/>
        <v>-1.7538986548152797E-2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114572.43055555556</v>
      </c>
      <c r="F45" s="184">
        <v>398793.11111111112</v>
      </c>
      <c r="G45" s="45">
        <f t="shared" ref="G45:G50" si="4">(F45-E45)/E45</f>
        <v>2.4807074370106732</v>
      </c>
      <c r="H45" s="184">
        <v>399488.22222222225</v>
      </c>
      <c r="I45" s="44">
        <f t="shared" ref="I45:I50" si="5">(F45-H45)/H45</f>
        <v>-1.7400040162497117E-3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94327.925925925942</v>
      </c>
      <c r="F46" s="184">
        <v>317485.77777777775</v>
      </c>
      <c r="G46" s="48">
        <f t="shared" si="4"/>
        <v>2.3657665496333897</v>
      </c>
      <c r="H46" s="184">
        <v>307072.33333333331</v>
      </c>
      <c r="I46" s="84">
        <f t="shared" si="5"/>
        <v>3.3912024347502616E-2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286737.57142857142</v>
      </c>
      <c r="F47" s="184">
        <v>907961</v>
      </c>
      <c r="G47" s="48">
        <f t="shared" si="4"/>
        <v>2.1665225993105697</v>
      </c>
      <c r="H47" s="184">
        <v>895913.85714285716</v>
      </c>
      <c r="I47" s="84">
        <f t="shared" si="5"/>
        <v>1.3446764732004669E-2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353897.23873015872</v>
      </c>
      <c r="F48" s="184">
        <v>1335572.29125</v>
      </c>
      <c r="G48" s="48">
        <f t="shared" si="4"/>
        <v>2.7738985928295241</v>
      </c>
      <c r="H48" s="184">
        <v>1329746.4575</v>
      </c>
      <c r="I48" s="84">
        <f t="shared" si="5"/>
        <v>4.3811613237555785E-3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28792.333333333332</v>
      </c>
      <c r="F49" s="184">
        <v>141447.25</v>
      </c>
      <c r="G49" s="48">
        <f t="shared" si="4"/>
        <v>3.9126706183359001</v>
      </c>
      <c r="H49" s="184">
        <v>141286.75</v>
      </c>
      <c r="I49" s="44">
        <f t="shared" si="5"/>
        <v>1.1359876279976714E-3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1862000</v>
      </c>
      <c r="G50" s="56">
        <f t="shared" si="4"/>
        <v>5.9026876737720109</v>
      </c>
      <c r="H50" s="184">
        <v>1858000</v>
      </c>
      <c r="I50" s="59">
        <f t="shared" si="5"/>
        <v>2.1528525296017221E-3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53694.444444444438</v>
      </c>
      <c r="F52" s="181">
        <v>155890</v>
      </c>
      <c r="G52" s="183">
        <f t="shared" ref="G52:G60" si="6">(F52-E52)/E52</f>
        <v>1.9032798758406626</v>
      </c>
      <c r="H52" s="181">
        <v>155210</v>
      </c>
      <c r="I52" s="116">
        <f t="shared" ref="I52:I60" si="7">(F52-H52)/H52</f>
        <v>4.3811610076670317E-3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56249.444444444445</v>
      </c>
      <c r="F53" s="184">
        <v>172762.8</v>
      </c>
      <c r="G53" s="186">
        <f t="shared" si="6"/>
        <v>2.0713690011753201</v>
      </c>
      <c r="H53" s="184">
        <v>172009.2</v>
      </c>
      <c r="I53" s="84">
        <f t="shared" si="7"/>
        <v>4.3811610076668964E-3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46967.200000000004</v>
      </c>
      <c r="F54" s="184">
        <v>127615.83333333333</v>
      </c>
      <c r="G54" s="186">
        <f t="shared" si="6"/>
        <v>1.7171267040260718</v>
      </c>
      <c r="H54" s="184">
        <v>128580.83333333333</v>
      </c>
      <c r="I54" s="84">
        <f t="shared" si="7"/>
        <v>-7.5050065782225192E-3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60712.916666666664</v>
      </c>
      <c r="F55" s="184">
        <v>180282.2</v>
      </c>
      <c r="G55" s="186">
        <f t="shared" si="6"/>
        <v>1.9694208398816839</v>
      </c>
      <c r="H55" s="184">
        <v>179495.8</v>
      </c>
      <c r="I55" s="84">
        <f t="shared" si="7"/>
        <v>4.3811610076671618E-3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29560.277777777777</v>
      </c>
      <c r="F56" s="184">
        <v>98883.166666666672</v>
      </c>
      <c r="G56" s="191">
        <f t="shared" si="6"/>
        <v>2.3451365853200148</v>
      </c>
      <c r="H56" s="184">
        <v>98451.833333333328</v>
      </c>
      <c r="I56" s="85">
        <f t="shared" si="7"/>
        <v>4.3811610076671306E-3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21777.777777777777</v>
      </c>
      <c r="F57" s="187">
        <v>107472.4</v>
      </c>
      <c r="G57" s="189">
        <f t="shared" si="6"/>
        <v>3.9349571428571424</v>
      </c>
      <c r="H57" s="187">
        <v>113759.8</v>
      </c>
      <c r="I57" s="117">
        <f t="shared" si="7"/>
        <v>-5.5269084509642324E-2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60382.973544973553</v>
      </c>
      <c r="F58" s="190">
        <v>211303</v>
      </c>
      <c r="G58" s="44">
        <f t="shared" si="6"/>
        <v>2.4993804974281435</v>
      </c>
      <c r="H58" s="190">
        <v>210381.28571428571</v>
      </c>
      <c r="I58" s="44">
        <f t="shared" si="7"/>
        <v>4.3811610076670516E-3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65545.527777777766</v>
      </c>
      <c r="F59" s="184">
        <v>204376.375</v>
      </c>
      <c r="G59" s="48">
        <f t="shared" si="6"/>
        <v>2.1180826812915035</v>
      </c>
      <c r="H59" s="184">
        <v>203484.875</v>
      </c>
      <c r="I59" s="44">
        <f t="shared" si="7"/>
        <v>4.3811610076670317E-3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518016.66666666669</v>
      </c>
      <c r="F60" s="184">
        <v>1103609.5</v>
      </c>
      <c r="G60" s="51">
        <f t="shared" si="6"/>
        <v>1.1304517229175379</v>
      </c>
      <c r="H60" s="184">
        <v>1030776.9999999999</v>
      </c>
      <c r="I60" s="51">
        <f t="shared" si="7"/>
        <v>7.0657862951928621E-2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125287.45833333333</v>
      </c>
      <c r="F62" s="184">
        <v>410539.44444444444</v>
      </c>
      <c r="G62" s="45">
        <f t="shared" ref="G62:G67" si="8">(F62-E62)/E62</f>
        <v>2.2767800536920819</v>
      </c>
      <c r="H62" s="184">
        <v>408955</v>
      </c>
      <c r="I62" s="44">
        <f t="shared" ref="I62:I67" si="9">(F62-H62)/H62</f>
        <v>3.874373572751129E-3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701253.57142857148</v>
      </c>
      <c r="F63" s="184">
        <v>2281037.5</v>
      </c>
      <c r="G63" s="48">
        <f t="shared" si="8"/>
        <v>2.252799832952213</v>
      </c>
      <c r="H63" s="184">
        <v>2271087.5</v>
      </c>
      <c r="I63" s="44">
        <f t="shared" si="9"/>
        <v>4.3811610076670317E-3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454952.11111111107</v>
      </c>
      <c r="F64" s="184">
        <v>959793.33333333337</v>
      </c>
      <c r="G64" s="48">
        <f t="shared" si="8"/>
        <v>1.109657939578012</v>
      </c>
      <c r="H64" s="184">
        <v>919492.4444444445</v>
      </c>
      <c r="I64" s="84">
        <f t="shared" si="9"/>
        <v>4.3829494339389152E-2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186061.5</v>
      </c>
      <c r="F65" s="184">
        <v>568998.5</v>
      </c>
      <c r="G65" s="48">
        <f t="shared" si="8"/>
        <v>2.0581205676617675</v>
      </c>
      <c r="H65" s="184">
        <v>553886.66666666663</v>
      </c>
      <c r="I65" s="84">
        <f t="shared" si="9"/>
        <v>2.7283258909765004E-2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82822.875661375656</v>
      </c>
      <c r="F66" s="184">
        <v>296420.25</v>
      </c>
      <c r="G66" s="48">
        <f t="shared" si="8"/>
        <v>2.5789659273836976</v>
      </c>
      <c r="H66" s="184">
        <v>295942.42857142858</v>
      </c>
      <c r="I66" s="84">
        <f t="shared" si="9"/>
        <v>1.6145756148517021E-3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65394.083333333336</v>
      </c>
      <c r="F67" s="184">
        <v>228791.5</v>
      </c>
      <c r="G67" s="51">
        <f t="shared" si="8"/>
        <v>2.4986574983210761</v>
      </c>
      <c r="H67" s="184">
        <v>227793.5</v>
      </c>
      <c r="I67" s="85">
        <f t="shared" si="9"/>
        <v>4.3811610076670317E-3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72972.25</v>
      </c>
      <c r="F69" s="190">
        <v>276322.66666666669</v>
      </c>
      <c r="G69" s="45">
        <f>(F69-E69)/E69</f>
        <v>2.786681466813298</v>
      </c>
      <c r="H69" s="190">
        <v>275928.88888888888</v>
      </c>
      <c r="I69" s="44">
        <f>(F69-H69)/H69</f>
        <v>1.4270987694093048E-3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55942.888888888883</v>
      </c>
      <c r="F70" s="184">
        <v>214761.4</v>
      </c>
      <c r="G70" s="48">
        <f>(F70-E70)/E70</f>
        <v>2.8389401095561748</v>
      </c>
      <c r="H70" s="184">
        <v>213824.6</v>
      </c>
      <c r="I70" s="44">
        <f>(F70-H70)/H70</f>
        <v>4.381161007666977E-3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26918.733333333334</v>
      </c>
      <c r="F71" s="184">
        <v>82122.444444444438</v>
      </c>
      <c r="G71" s="48">
        <f>(F71-E71)/E71</f>
        <v>2.0507544106004651</v>
      </c>
      <c r="H71" s="184">
        <v>81257</v>
      </c>
      <c r="I71" s="44">
        <f>(F71-H71)/H71</f>
        <v>1.0650706332309069E-2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34761.916666666664</v>
      </c>
      <c r="F72" s="184">
        <v>143052</v>
      </c>
      <c r="G72" s="48">
        <f>(F72-E72)/E72</f>
        <v>3.1151931112352362</v>
      </c>
      <c r="H72" s="184">
        <v>142428</v>
      </c>
      <c r="I72" s="44">
        <f>(F72-H72)/H72</f>
        <v>4.3811610076670317E-3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28612.166666666668</v>
      </c>
      <c r="F73" s="193">
        <v>112383.44444444444</v>
      </c>
      <c r="G73" s="48">
        <f>(F73-E73)/E73</f>
        <v>2.9278201386744951</v>
      </c>
      <c r="H73" s="193">
        <v>113326.125</v>
      </c>
      <c r="I73" s="59">
        <f>(F73-H73)/H73</f>
        <v>-8.3182986761045786E-3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23816.333333333332</v>
      </c>
      <c r="F75" s="181">
        <v>73512.833333333328</v>
      </c>
      <c r="G75" s="44">
        <f t="shared" ref="G75:G81" si="10">(F75-E75)/E75</f>
        <v>2.0866562163221318</v>
      </c>
      <c r="H75" s="181">
        <v>73192.166666666672</v>
      </c>
      <c r="I75" s="45">
        <f t="shared" ref="I75:I81" si="11">(F75-H75)/H75</f>
        <v>4.381161007666899E-3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29260.61904761905</v>
      </c>
      <c r="F76" s="184">
        <v>99150.625</v>
      </c>
      <c r="G76" s="48">
        <f t="shared" si="10"/>
        <v>2.3885347688181575</v>
      </c>
      <c r="H76" s="184">
        <v>100632.88888888889</v>
      </c>
      <c r="I76" s="44">
        <f t="shared" si="11"/>
        <v>-1.4729418038723826E-2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14697.199999999999</v>
      </c>
      <c r="F77" s="184">
        <v>44780.166666666664</v>
      </c>
      <c r="G77" s="48">
        <f t="shared" si="10"/>
        <v>2.0468501936876868</v>
      </c>
      <c r="H77" s="184">
        <v>44584.833333333336</v>
      </c>
      <c r="I77" s="44">
        <f t="shared" si="11"/>
        <v>4.3811610076669224E-3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23784.777777777777</v>
      </c>
      <c r="F78" s="184">
        <v>99421</v>
      </c>
      <c r="G78" s="48">
        <f t="shared" si="10"/>
        <v>3.180026440814153</v>
      </c>
      <c r="H78" s="184">
        <v>99137.111111111109</v>
      </c>
      <c r="I78" s="44">
        <f t="shared" si="11"/>
        <v>2.8635985627089022E-3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32413.344444444443</v>
      </c>
      <c r="F79" s="184">
        <v>136174.5</v>
      </c>
      <c r="G79" s="48">
        <f t="shared" si="10"/>
        <v>3.2011863426620244</v>
      </c>
      <c r="H79" s="184">
        <v>133703.77777777778</v>
      </c>
      <c r="I79" s="44">
        <f t="shared" si="11"/>
        <v>1.847907563486112E-2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81999.833333333328</v>
      </c>
      <c r="F80" s="184">
        <v>780367</v>
      </c>
      <c r="G80" s="48">
        <f t="shared" si="10"/>
        <v>8.5166900745733223</v>
      </c>
      <c r="H80" s="184">
        <v>714574.66666666663</v>
      </c>
      <c r="I80" s="44">
        <f t="shared" si="11"/>
        <v>9.2072020465321161E-2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47437.80000000001</v>
      </c>
      <c r="F81" s="187">
        <v>169645</v>
      </c>
      <c r="G81" s="51">
        <f t="shared" si="10"/>
        <v>2.5761565671257931</v>
      </c>
      <c r="H81" s="187">
        <v>169513.66666666666</v>
      </c>
      <c r="I81" s="56">
        <f t="shared" si="11"/>
        <v>7.7476545647259341E-4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0" zoomScaleNormal="100" workbookViewId="0">
      <selection activeCell="F12" sqref="F12:F13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208</v>
      </c>
      <c r="F12" s="233" t="s">
        <v>216</v>
      </c>
      <c r="G12" s="225" t="s">
        <v>197</v>
      </c>
      <c r="H12" s="233" t="s">
        <v>211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13628.49537037037</v>
      </c>
      <c r="F15" s="155">
        <v>60333.2</v>
      </c>
      <c r="G15" s="44">
        <f>(F15-E15)/E15</f>
        <v>3.4269890666852367</v>
      </c>
      <c r="H15" s="155">
        <v>67500</v>
      </c>
      <c r="I15" s="118">
        <f>(F15-H15)/H15</f>
        <v>-0.10617481481481486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16151.033333333333</v>
      </c>
      <c r="F16" s="155">
        <v>47833.2</v>
      </c>
      <c r="G16" s="48">
        <f t="shared" ref="G16:G39" si="0">(F16-E16)/E16</f>
        <v>1.9616185548499476</v>
      </c>
      <c r="H16" s="155">
        <v>46000</v>
      </c>
      <c r="I16" s="48">
        <f>(F16-H16)/H16</f>
        <v>3.9852173913043416E-2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15781.003703703704</v>
      </c>
      <c r="F17" s="155">
        <v>43166.6</v>
      </c>
      <c r="G17" s="48">
        <f t="shared" si="0"/>
        <v>1.7353519972794293</v>
      </c>
      <c r="H17" s="155">
        <v>40666.666000000005</v>
      </c>
      <c r="I17" s="48">
        <f t="shared" ref="I17:I29" si="1">(F17-H17)/H17</f>
        <v>6.1473787893012756E-2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11560.644444444442</v>
      </c>
      <c r="F18" s="155">
        <v>21333.200000000001</v>
      </c>
      <c r="G18" s="48">
        <f t="shared" si="0"/>
        <v>0.84532965290285667</v>
      </c>
      <c r="H18" s="155">
        <v>19733.333999999999</v>
      </c>
      <c r="I18" s="48">
        <f t="shared" si="1"/>
        <v>8.1074287801544423E-2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24381.75277777778</v>
      </c>
      <c r="F19" s="155">
        <v>110666.6</v>
      </c>
      <c r="G19" s="48">
        <f t="shared" si="0"/>
        <v>3.538910758740228</v>
      </c>
      <c r="H19" s="155">
        <v>80833.334000000003</v>
      </c>
      <c r="I19" s="48">
        <f t="shared" si="1"/>
        <v>0.36907132891487565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13857.29351851852</v>
      </c>
      <c r="F20" s="155">
        <v>58833.2</v>
      </c>
      <c r="G20" s="48">
        <f t="shared" si="0"/>
        <v>3.245648684671135</v>
      </c>
      <c r="H20" s="155">
        <v>50833.333999999995</v>
      </c>
      <c r="I20" s="48">
        <f t="shared" si="1"/>
        <v>0.15737441105082745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16433.037037037036</v>
      </c>
      <c r="F21" s="155">
        <v>62500</v>
      </c>
      <c r="G21" s="48">
        <f t="shared" si="0"/>
        <v>2.8033140106199799</v>
      </c>
      <c r="H21" s="155">
        <v>72333.2</v>
      </c>
      <c r="I21" s="48">
        <f t="shared" si="1"/>
        <v>-0.13594310772923079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4616.5814814814821</v>
      </c>
      <c r="F22" s="155">
        <v>13200</v>
      </c>
      <c r="G22" s="48">
        <f t="shared" si="0"/>
        <v>1.8592585342529382</v>
      </c>
      <c r="H22" s="155">
        <v>13500</v>
      </c>
      <c r="I22" s="48">
        <f t="shared" si="1"/>
        <v>-2.2222222222222223E-2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6400.2833333333338</v>
      </c>
      <c r="F23" s="155">
        <v>14166.6</v>
      </c>
      <c r="G23" s="48">
        <f t="shared" si="0"/>
        <v>1.2134332594650756</v>
      </c>
      <c r="H23" s="155">
        <v>13900</v>
      </c>
      <c r="I23" s="48">
        <f t="shared" si="1"/>
        <v>1.9179856115107939E-2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5521.7583333333332</v>
      </c>
      <c r="F24" s="155">
        <v>14500</v>
      </c>
      <c r="G24" s="48">
        <f t="shared" si="0"/>
        <v>1.625975119640332</v>
      </c>
      <c r="H24" s="155">
        <v>12900</v>
      </c>
      <c r="I24" s="48">
        <f t="shared" si="1"/>
        <v>0.12403100775193798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6652.625</v>
      </c>
      <c r="F25" s="155">
        <v>14500</v>
      </c>
      <c r="G25" s="48">
        <f t="shared" si="0"/>
        <v>1.1795907630446629</v>
      </c>
      <c r="H25" s="155">
        <v>14833.333999999999</v>
      </c>
      <c r="I25" s="48">
        <f t="shared" si="1"/>
        <v>-2.2471954046204241E-2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13495.785185185185</v>
      </c>
      <c r="F26" s="155">
        <v>52333.2</v>
      </c>
      <c r="G26" s="48">
        <f t="shared" si="0"/>
        <v>2.8777439979889468</v>
      </c>
      <c r="H26" s="155">
        <v>46000</v>
      </c>
      <c r="I26" s="48">
        <f t="shared" si="1"/>
        <v>0.13767826086956517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5868.95</v>
      </c>
      <c r="F27" s="155">
        <v>15500</v>
      </c>
      <c r="G27" s="48">
        <f t="shared" si="0"/>
        <v>1.6410175585070583</v>
      </c>
      <c r="H27" s="155">
        <v>16000</v>
      </c>
      <c r="I27" s="48">
        <f t="shared" si="1"/>
        <v>-3.125E-2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13027</v>
      </c>
      <c r="F28" s="155">
        <v>45000</v>
      </c>
      <c r="G28" s="48">
        <f t="shared" si="0"/>
        <v>2.4543640132033469</v>
      </c>
      <c r="H28" s="155">
        <v>38000</v>
      </c>
      <c r="I28" s="48">
        <f t="shared" si="1"/>
        <v>0.18421052631578946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17860.267857142855</v>
      </c>
      <c r="F29" s="155">
        <v>50000</v>
      </c>
      <c r="G29" s="48">
        <f t="shared" si="0"/>
        <v>1.7995100857349966</v>
      </c>
      <c r="H29" s="155">
        <v>50666.666000000005</v>
      </c>
      <c r="I29" s="48">
        <f t="shared" si="1"/>
        <v>-1.3157881752077483E-2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13260.3</v>
      </c>
      <c r="F30" s="158">
        <v>36500</v>
      </c>
      <c r="G30" s="51">
        <f t="shared" si="0"/>
        <v>1.7525772418421908</v>
      </c>
      <c r="H30" s="158">
        <v>39500</v>
      </c>
      <c r="I30" s="51">
        <f>(F30-H30)/H30</f>
        <v>-7.5949367088607597E-2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27497.174603174601</v>
      </c>
      <c r="F32" s="155">
        <v>104000</v>
      </c>
      <c r="G32" s="44">
        <f t="shared" si="0"/>
        <v>2.7822067721820773</v>
      </c>
      <c r="H32" s="155">
        <v>102000</v>
      </c>
      <c r="I32" s="45">
        <f>(F32-H32)/H32</f>
        <v>1.9607843137254902E-2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26663.807936507932</v>
      </c>
      <c r="F33" s="155">
        <v>94000</v>
      </c>
      <c r="G33" s="48">
        <f t="shared" si="0"/>
        <v>2.5253779289077363</v>
      </c>
      <c r="H33" s="155">
        <v>96333.334000000003</v>
      </c>
      <c r="I33" s="48">
        <f>(F33-H33)/H33</f>
        <v>-2.4221460039989921E-2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24558.033333333333</v>
      </c>
      <c r="F34" s="155">
        <v>71500</v>
      </c>
      <c r="G34" s="48">
        <f>(F34-E34)/E34</f>
        <v>1.9114709239746397</v>
      </c>
      <c r="H34" s="155">
        <v>62666.666000000005</v>
      </c>
      <c r="I34" s="48">
        <f>(F34-H34)/H34</f>
        <v>0.14095745894635586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11113.3</v>
      </c>
      <c r="F35" s="155">
        <v>38500</v>
      </c>
      <c r="G35" s="48">
        <f t="shared" si="0"/>
        <v>2.4643175294466992</v>
      </c>
      <c r="H35" s="155">
        <v>39000</v>
      </c>
      <c r="I35" s="48">
        <f>(F35-H35)/H35</f>
        <v>-1.282051282051282E-2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22758.066666666666</v>
      </c>
      <c r="F36" s="155">
        <v>44166.6</v>
      </c>
      <c r="G36" s="55">
        <f t="shared" si="0"/>
        <v>0.94070087968808136</v>
      </c>
      <c r="H36" s="155">
        <v>39666.666000000005</v>
      </c>
      <c r="I36" s="48">
        <f>(F36-H36)/H36</f>
        <v>0.11344371619233119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411723.1333333333</v>
      </c>
      <c r="F38" s="156">
        <v>1394470</v>
      </c>
      <c r="G38" s="45">
        <f t="shared" si="0"/>
        <v>2.3869119490816404</v>
      </c>
      <c r="H38" s="156">
        <v>1376115.4</v>
      </c>
      <c r="I38" s="45">
        <f>(F38-H38)/H38</f>
        <v>1.3337980230437137E-2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282484.0523809524</v>
      </c>
      <c r="F39" s="157">
        <v>1051780</v>
      </c>
      <c r="G39" s="51">
        <f t="shared" si="0"/>
        <v>2.7233252324686643</v>
      </c>
      <c r="H39" s="157">
        <v>1020840</v>
      </c>
      <c r="I39" s="51">
        <f>(F39-H39)/H39</f>
        <v>3.030837349633635E-2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215</v>
      </c>
      <c r="E12" s="233" t="s">
        <v>216</v>
      </c>
      <c r="F12" s="240" t="s">
        <v>186</v>
      </c>
      <c r="G12" s="225" t="s">
        <v>208</v>
      </c>
      <c r="H12" s="242" t="s">
        <v>217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74148.800000000003</v>
      </c>
      <c r="E15" s="144">
        <v>60333.2</v>
      </c>
      <c r="F15" s="67">
        <f t="shared" ref="F15:F30" si="0">D15-E15</f>
        <v>13815.600000000006</v>
      </c>
      <c r="G15" s="42">
        <v>13628.49537037037</v>
      </c>
      <c r="H15" s="66">
        <f>AVERAGE(D15:E15)</f>
        <v>67241</v>
      </c>
      <c r="I15" s="69">
        <f>(H15-G15)/G15</f>
        <v>3.9338535306097144</v>
      </c>
    </row>
    <row r="16" spans="1:9" ht="16.5" customHeight="1">
      <c r="A16" s="37"/>
      <c r="B16" s="34" t="s">
        <v>5</v>
      </c>
      <c r="C16" s="15" t="s">
        <v>164</v>
      </c>
      <c r="D16" s="144">
        <v>68054.222222222219</v>
      </c>
      <c r="E16" s="144">
        <v>47833.2</v>
      </c>
      <c r="F16" s="71">
        <f t="shared" si="0"/>
        <v>20221.022222222222</v>
      </c>
      <c r="G16" s="46">
        <v>16151.033333333333</v>
      </c>
      <c r="H16" s="68">
        <f t="shared" ref="H16:H30" si="1">AVERAGE(D16:E16)</f>
        <v>57943.711111111108</v>
      </c>
      <c r="I16" s="72">
        <f t="shared" ref="I16:I39" si="2">(H16-G16)/G16</f>
        <v>2.5876163410253077</v>
      </c>
    </row>
    <row r="17" spans="1:9" ht="16.5">
      <c r="A17" s="37"/>
      <c r="B17" s="34" t="s">
        <v>6</v>
      </c>
      <c r="C17" s="15" t="s">
        <v>165</v>
      </c>
      <c r="D17" s="144">
        <v>42892.800000000003</v>
      </c>
      <c r="E17" s="144">
        <v>43166.6</v>
      </c>
      <c r="F17" s="71">
        <f t="shared" si="0"/>
        <v>-273.79999999999563</v>
      </c>
      <c r="G17" s="46">
        <v>15781.003703703704</v>
      </c>
      <c r="H17" s="68">
        <f t="shared" si="1"/>
        <v>43029.7</v>
      </c>
      <c r="I17" s="72">
        <f t="shared" si="2"/>
        <v>1.72667701040468</v>
      </c>
    </row>
    <row r="18" spans="1:9" ht="16.5">
      <c r="A18" s="37"/>
      <c r="B18" s="34" t="s">
        <v>7</v>
      </c>
      <c r="C18" s="164" t="s">
        <v>166</v>
      </c>
      <c r="D18" s="144">
        <v>23720.888888888891</v>
      </c>
      <c r="E18" s="144">
        <v>21333.200000000001</v>
      </c>
      <c r="F18" s="71">
        <f t="shared" si="0"/>
        <v>2387.6888888888898</v>
      </c>
      <c r="G18" s="46">
        <v>11560.644444444442</v>
      </c>
      <c r="H18" s="68">
        <f t="shared" si="1"/>
        <v>22527.044444444444</v>
      </c>
      <c r="I18" s="72">
        <f t="shared" si="2"/>
        <v>0.94859763680994358</v>
      </c>
    </row>
    <row r="19" spans="1:9" ht="16.5">
      <c r="A19" s="37"/>
      <c r="B19" s="34" t="s">
        <v>8</v>
      </c>
      <c r="C19" s="15" t="s">
        <v>167</v>
      </c>
      <c r="D19" s="144">
        <v>130186</v>
      </c>
      <c r="E19" s="144">
        <v>110666.6</v>
      </c>
      <c r="F19" s="71">
        <f>D19-E19</f>
        <v>19519.399999999994</v>
      </c>
      <c r="G19" s="46">
        <v>24381.75277777778</v>
      </c>
      <c r="H19" s="68">
        <f t="shared" si="1"/>
        <v>120426.3</v>
      </c>
      <c r="I19" s="72">
        <f t="shared" si="2"/>
        <v>3.9391978131186676</v>
      </c>
    </row>
    <row r="20" spans="1:9" ht="16.5">
      <c r="A20" s="37"/>
      <c r="B20" s="34" t="s">
        <v>9</v>
      </c>
      <c r="C20" s="164" t="s">
        <v>168</v>
      </c>
      <c r="D20" s="144">
        <v>79648.800000000003</v>
      </c>
      <c r="E20" s="144">
        <v>58833.2</v>
      </c>
      <c r="F20" s="71">
        <f t="shared" si="0"/>
        <v>20815.600000000006</v>
      </c>
      <c r="G20" s="46">
        <v>13857.29351851852</v>
      </c>
      <c r="H20" s="68">
        <f t="shared" si="1"/>
        <v>69241</v>
      </c>
      <c r="I20" s="72">
        <f t="shared" si="2"/>
        <v>3.9967188691982432</v>
      </c>
    </row>
    <row r="21" spans="1:9" ht="16.5">
      <c r="A21" s="37"/>
      <c r="B21" s="34" t="s">
        <v>10</v>
      </c>
      <c r="C21" s="15" t="s">
        <v>169</v>
      </c>
      <c r="D21" s="144">
        <v>102348.8</v>
      </c>
      <c r="E21" s="144">
        <v>62500</v>
      </c>
      <c r="F21" s="71">
        <f t="shared" si="0"/>
        <v>39848.800000000003</v>
      </c>
      <c r="G21" s="46">
        <v>16433.037037037036</v>
      </c>
      <c r="H21" s="68">
        <f t="shared" si="1"/>
        <v>82424.399999999994</v>
      </c>
      <c r="I21" s="72">
        <f t="shared" si="2"/>
        <v>4.0157740053911271</v>
      </c>
    </row>
    <row r="22" spans="1:9" ht="16.5">
      <c r="A22" s="37"/>
      <c r="B22" s="34" t="s">
        <v>11</v>
      </c>
      <c r="C22" s="15" t="s">
        <v>170</v>
      </c>
      <c r="D22" s="144">
        <v>18716.444444444445</v>
      </c>
      <c r="E22" s="144">
        <v>13200</v>
      </c>
      <c r="F22" s="71">
        <f t="shared" si="0"/>
        <v>5516.4444444444453</v>
      </c>
      <c r="G22" s="46">
        <v>4616.5814814814821</v>
      </c>
      <c r="H22" s="68">
        <f t="shared" si="1"/>
        <v>15958.222222222223</v>
      </c>
      <c r="I22" s="72">
        <f t="shared" si="2"/>
        <v>2.4567184151813466</v>
      </c>
    </row>
    <row r="23" spans="1:9" ht="16.5">
      <c r="A23" s="37"/>
      <c r="B23" s="34" t="s">
        <v>12</v>
      </c>
      <c r="C23" s="15" t="s">
        <v>171</v>
      </c>
      <c r="D23" s="144">
        <v>24549.777777777777</v>
      </c>
      <c r="E23" s="144">
        <v>14166.6</v>
      </c>
      <c r="F23" s="71">
        <f t="shared" si="0"/>
        <v>10383.177777777777</v>
      </c>
      <c r="G23" s="46">
        <v>6400.2833333333338</v>
      </c>
      <c r="H23" s="68">
        <f t="shared" si="1"/>
        <v>19358.18888888889</v>
      </c>
      <c r="I23" s="72">
        <f t="shared" si="2"/>
        <v>2.0245831130739873</v>
      </c>
    </row>
    <row r="24" spans="1:9" ht="16.5">
      <c r="A24" s="37"/>
      <c r="B24" s="34" t="s">
        <v>13</v>
      </c>
      <c r="C24" s="15" t="s">
        <v>172</v>
      </c>
      <c r="D24" s="144">
        <v>24549.777777777777</v>
      </c>
      <c r="E24" s="144">
        <v>14500</v>
      </c>
      <c r="F24" s="71">
        <f t="shared" si="0"/>
        <v>10049.777777777777</v>
      </c>
      <c r="G24" s="46">
        <v>5521.7583333333332</v>
      </c>
      <c r="H24" s="68">
        <f t="shared" si="1"/>
        <v>19524.888888888891</v>
      </c>
      <c r="I24" s="72">
        <f t="shared" si="2"/>
        <v>2.5359912024802891</v>
      </c>
    </row>
    <row r="25" spans="1:9" ht="16.5">
      <c r="A25" s="37"/>
      <c r="B25" s="34" t="s">
        <v>14</v>
      </c>
      <c r="C25" s="164" t="s">
        <v>173</v>
      </c>
      <c r="D25" s="144">
        <v>24388.666666666668</v>
      </c>
      <c r="E25" s="144">
        <v>14500</v>
      </c>
      <c r="F25" s="71">
        <f t="shared" si="0"/>
        <v>9888.6666666666679</v>
      </c>
      <c r="G25" s="46">
        <v>6652.625</v>
      </c>
      <c r="H25" s="68">
        <f t="shared" si="1"/>
        <v>19444.333333333336</v>
      </c>
      <c r="I25" s="72">
        <f t="shared" si="2"/>
        <v>1.9228061604755018</v>
      </c>
    </row>
    <row r="26" spans="1:9" ht="16.5">
      <c r="A26" s="37"/>
      <c r="B26" s="34" t="s">
        <v>15</v>
      </c>
      <c r="C26" s="15" t="s">
        <v>174</v>
      </c>
      <c r="D26" s="144">
        <v>85944.222222222219</v>
      </c>
      <c r="E26" s="144">
        <v>52333.2</v>
      </c>
      <c r="F26" s="71">
        <f t="shared" si="0"/>
        <v>33611.022222222222</v>
      </c>
      <c r="G26" s="46">
        <v>13495.785185185185</v>
      </c>
      <c r="H26" s="68">
        <f t="shared" si="1"/>
        <v>69138.711111111101</v>
      </c>
      <c r="I26" s="72">
        <f t="shared" si="2"/>
        <v>4.1229854478572454</v>
      </c>
    </row>
    <row r="27" spans="1:9" ht="16.5">
      <c r="A27" s="37"/>
      <c r="B27" s="34" t="s">
        <v>16</v>
      </c>
      <c r="C27" s="15" t="s">
        <v>175</v>
      </c>
      <c r="D27" s="144">
        <v>24499.777777777777</v>
      </c>
      <c r="E27" s="144">
        <v>15500</v>
      </c>
      <c r="F27" s="71">
        <f t="shared" si="0"/>
        <v>8999.7777777777774</v>
      </c>
      <c r="G27" s="46">
        <v>5868.95</v>
      </c>
      <c r="H27" s="68">
        <f t="shared" si="1"/>
        <v>19999.888888888891</v>
      </c>
      <c r="I27" s="72">
        <f t="shared" si="2"/>
        <v>2.4077456595965021</v>
      </c>
    </row>
    <row r="28" spans="1:9" ht="16.5">
      <c r="A28" s="37"/>
      <c r="B28" s="34" t="s">
        <v>17</v>
      </c>
      <c r="C28" s="15" t="s">
        <v>176</v>
      </c>
      <c r="D28" s="144">
        <v>58748.800000000003</v>
      </c>
      <c r="E28" s="144">
        <v>45000</v>
      </c>
      <c r="F28" s="71">
        <f t="shared" si="0"/>
        <v>13748.800000000003</v>
      </c>
      <c r="G28" s="46">
        <v>13027</v>
      </c>
      <c r="H28" s="68">
        <f t="shared" si="1"/>
        <v>51874.400000000001</v>
      </c>
      <c r="I28" s="72">
        <f t="shared" si="2"/>
        <v>2.982068012589238</v>
      </c>
    </row>
    <row r="29" spans="1:9" ht="16.5">
      <c r="A29" s="37"/>
      <c r="B29" s="34" t="s">
        <v>18</v>
      </c>
      <c r="C29" s="15" t="s">
        <v>177</v>
      </c>
      <c r="D29" s="144">
        <v>76418.75</v>
      </c>
      <c r="E29" s="144">
        <v>50000</v>
      </c>
      <c r="F29" s="71">
        <f t="shared" si="0"/>
        <v>26418.75</v>
      </c>
      <c r="G29" s="46">
        <v>17860.267857142855</v>
      </c>
      <c r="H29" s="68">
        <f t="shared" si="1"/>
        <v>63209.375</v>
      </c>
      <c r="I29" s="72">
        <f t="shared" si="2"/>
        <v>2.5391056565101113</v>
      </c>
    </row>
    <row r="30" spans="1:9" ht="17.25" thickBot="1">
      <c r="A30" s="38"/>
      <c r="B30" s="36" t="s">
        <v>19</v>
      </c>
      <c r="C30" s="16" t="s">
        <v>178</v>
      </c>
      <c r="D30" s="155">
        <v>38693.800000000003</v>
      </c>
      <c r="E30" s="147">
        <v>36500</v>
      </c>
      <c r="F30" s="74">
        <f t="shared" si="0"/>
        <v>2193.8000000000029</v>
      </c>
      <c r="G30" s="49">
        <v>13260.3</v>
      </c>
      <c r="H30" s="100">
        <f t="shared" si="1"/>
        <v>37596.9</v>
      </c>
      <c r="I30" s="75">
        <f t="shared" si="2"/>
        <v>1.8352978439401826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109936</v>
      </c>
      <c r="E32" s="144">
        <v>104000</v>
      </c>
      <c r="F32" s="67">
        <f>D32-E32</f>
        <v>5936</v>
      </c>
      <c r="G32" s="54">
        <v>27497.174603174601</v>
      </c>
      <c r="H32" s="68">
        <f>AVERAGE(D32:E32)</f>
        <v>106968</v>
      </c>
      <c r="I32" s="78">
        <f t="shared" si="2"/>
        <v>2.8901451346805045</v>
      </c>
    </row>
    <row r="33" spans="1:9" ht="16.5">
      <c r="A33" s="37"/>
      <c r="B33" s="34" t="s">
        <v>27</v>
      </c>
      <c r="C33" s="15" t="s">
        <v>180</v>
      </c>
      <c r="D33" s="47">
        <v>91811</v>
      </c>
      <c r="E33" s="144">
        <v>94000</v>
      </c>
      <c r="F33" s="79">
        <f>D33-E33</f>
        <v>-2189</v>
      </c>
      <c r="G33" s="46">
        <v>26663.807936507932</v>
      </c>
      <c r="H33" s="68">
        <f>AVERAGE(D33:E33)</f>
        <v>92905.5</v>
      </c>
      <c r="I33" s="72">
        <f t="shared" si="2"/>
        <v>2.4843297784482736</v>
      </c>
    </row>
    <row r="34" spans="1:9" ht="16.5">
      <c r="A34" s="37"/>
      <c r="B34" s="39" t="s">
        <v>28</v>
      </c>
      <c r="C34" s="15" t="s">
        <v>181</v>
      </c>
      <c r="D34" s="47">
        <v>86561.25</v>
      </c>
      <c r="E34" s="144">
        <v>71500</v>
      </c>
      <c r="F34" s="71">
        <f>D34-E34</f>
        <v>15061.25</v>
      </c>
      <c r="G34" s="46">
        <v>24558.033333333333</v>
      </c>
      <c r="H34" s="68">
        <f>AVERAGE(D34:E34)</f>
        <v>79030.625</v>
      </c>
      <c r="I34" s="72">
        <f t="shared" si="2"/>
        <v>2.218117018056549</v>
      </c>
    </row>
    <row r="35" spans="1:9" ht="16.5">
      <c r="A35" s="37"/>
      <c r="B35" s="34" t="s">
        <v>29</v>
      </c>
      <c r="C35" s="15" t="s">
        <v>182</v>
      </c>
      <c r="D35" s="47">
        <v>55000</v>
      </c>
      <c r="E35" s="144">
        <v>38500</v>
      </c>
      <c r="F35" s="79">
        <f>D35-E35</f>
        <v>16500</v>
      </c>
      <c r="G35" s="46">
        <v>11113.3</v>
      </c>
      <c r="H35" s="68">
        <f>AVERAGE(D35:E35)</f>
        <v>46750</v>
      </c>
      <c r="I35" s="72">
        <f t="shared" si="2"/>
        <v>3.2066712857567059</v>
      </c>
    </row>
    <row r="36" spans="1:9" ht="17.25" thickBot="1">
      <c r="A36" s="38"/>
      <c r="B36" s="39" t="s">
        <v>30</v>
      </c>
      <c r="C36" s="15" t="s">
        <v>183</v>
      </c>
      <c r="D36" s="50">
        <v>72348.800000000003</v>
      </c>
      <c r="E36" s="144">
        <v>44166.6</v>
      </c>
      <c r="F36" s="71">
        <f>D36-E36</f>
        <v>28182.200000000004</v>
      </c>
      <c r="G36" s="49">
        <v>22758.066666666666</v>
      </c>
      <c r="H36" s="68">
        <f>AVERAGE(D36:E36)</f>
        <v>58257.7</v>
      </c>
      <c r="I36" s="80">
        <f t="shared" si="2"/>
        <v>1.559870346338734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1534927</v>
      </c>
      <c r="E38" s="145">
        <v>1394470</v>
      </c>
      <c r="F38" s="67">
        <f>D38-E38</f>
        <v>140457</v>
      </c>
      <c r="G38" s="46">
        <v>411723.1333333333</v>
      </c>
      <c r="H38" s="67">
        <f>AVERAGE(D38:E38)</f>
        <v>1464698.5</v>
      </c>
      <c r="I38" s="78">
        <f t="shared" si="2"/>
        <v>2.5574840989422181</v>
      </c>
    </row>
    <row r="39" spans="1:9" ht="17.25" thickBot="1">
      <c r="A39" s="38"/>
      <c r="B39" s="36" t="s">
        <v>32</v>
      </c>
      <c r="C39" s="16" t="s">
        <v>185</v>
      </c>
      <c r="D39" s="57">
        <v>926628.5</v>
      </c>
      <c r="E39" s="146">
        <v>1051780</v>
      </c>
      <c r="F39" s="74">
        <f>D39-E39</f>
        <v>-125151.5</v>
      </c>
      <c r="G39" s="46">
        <v>282484.0523809524</v>
      </c>
      <c r="H39" s="81">
        <f>AVERAGE(D39:E39)</f>
        <v>989204.25</v>
      </c>
      <c r="I39" s="75">
        <f t="shared" si="2"/>
        <v>2.5018056476546815</v>
      </c>
    </row>
    <row r="40" spans="1:9" ht="15.75" customHeight="1" thickBot="1">
      <c r="A40" s="235"/>
      <c r="B40" s="236"/>
      <c r="C40" s="237"/>
      <c r="D40" s="83">
        <f>SUM(D15:D39)</f>
        <v>3774722.8777777776</v>
      </c>
      <c r="E40" s="83">
        <f>SUM(E15:E39)</f>
        <v>3458782.4</v>
      </c>
      <c r="F40" s="83">
        <f>SUM(F15:F39)</f>
        <v>315940.47777777782</v>
      </c>
      <c r="G40" s="83">
        <f>SUM(G15:G39)</f>
        <v>1005294.3796296295</v>
      </c>
      <c r="H40" s="83">
        <f>AVERAGE(D40:E40)</f>
        <v>3616752.638888889</v>
      </c>
      <c r="I40" s="75">
        <f>(H40-G40)/G40</f>
        <v>2.597705022703273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208</v>
      </c>
      <c r="F13" s="242" t="s">
        <v>217</v>
      </c>
      <c r="G13" s="225" t="s">
        <v>197</v>
      </c>
      <c r="H13" s="242" t="s">
        <v>212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13628.49537037037</v>
      </c>
      <c r="F16" s="42">
        <v>67241</v>
      </c>
      <c r="G16" s="21">
        <f t="shared" ref="G16:G31" si="0">(F16-E16)/E16</f>
        <v>3.9338535306097144</v>
      </c>
      <c r="H16" s="181">
        <v>72574.399999999994</v>
      </c>
      <c r="I16" s="21">
        <f t="shared" ref="I16:I31" si="1">(F16-H16)/H16</f>
        <v>-7.3488723296368894E-2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16151.033333333333</v>
      </c>
      <c r="F17" s="46">
        <v>57943.711111111108</v>
      </c>
      <c r="G17" s="21">
        <f t="shared" si="0"/>
        <v>2.5876163410253077</v>
      </c>
      <c r="H17" s="184">
        <v>58804.888888888891</v>
      </c>
      <c r="I17" s="21">
        <f t="shared" si="1"/>
        <v>-1.4644662953193692E-2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15781.003703703704</v>
      </c>
      <c r="F18" s="46">
        <v>43029.7</v>
      </c>
      <c r="G18" s="21">
        <f t="shared" si="0"/>
        <v>1.72667701040468</v>
      </c>
      <c r="H18" s="184">
        <v>44857.733000000007</v>
      </c>
      <c r="I18" s="21">
        <f t="shared" si="1"/>
        <v>-4.0751791892827266E-2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11560.644444444442</v>
      </c>
      <c r="F19" s="46">
        <v>22527.044444444444</v>
      </c>
      <c r="G19" s="21">
        <f t="shared" si="0"/>
        <v>0.94859763680994358</v>
      </c>
      <c r="H19" s="184">
        <v>21891.066999999999</v>
      </c>
      <c r="I19" s="21">
        <f t="shared" si="1"/>
        <v>2.905191621972765E-2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24381.75277777778</v>
      </c>
      <c r="F20" s="46">
        <v>120426.3</v>
      </c>
      <c r="G20" s="21">
        <f t="shared" si="0"/>
        <v>3.9391978131186676</v>
      </c>
      <c r="H20" s="184">
        <v>109666.00033333333</v>
      </c>
      <c r="I20" s="21">
        <f t="shared" si="1"/>
        <v>9.8118830211372687E-2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13857.29351851852</v>
      </c>
      <c r="F21" s="46">
        <v>69241</v>
      </c>
      <c r="G21" s="21">
        <f t="shared" si="0"/>
        <v>3.9967188691982432</v>
      </c>
      <c r="H21" s="184">
        <v>61891.066999999995</v>
      </c>
      <c r="I21" s="21">
        <f t="shared" si="1"/>
        <v>0.11875595875572811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16433.037037037036</v>
      </c>
      <c r="F22" s="46">
        <v>82424.399999999994</v>
      </c>
      <c r="G22" s="21">
        <f t="shared" si="0"/>
        <v>4.0157740053911271</v>
      </c>
      <c r="H22" s="184">
        <v>86891</v>
      </c>
      <c r="I22" s="21">
        <f t="shared" si="1"/>
        <v>-5.1404633391260383E-2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4616.5814814814821</v>
      </c>
      <c r="F23" s="46">
        <v>15958.222222222223</v>
      </c>
      <c r="G23" s="21">
        <f t="shared" si="0"/>
        <v>2.4567184151813466</v>
      </c>
      <c r="H23" s="184">
        <v>16361</v>
      </c>
      <c r="I23" s="21">
        <f t="shared" si="1"/>
        <v>-2.4618163790585991E-2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6400.2833333333338</v>
      </c>
      <c r="F24" s="46">
        <v>19358.18888888889</v>
      </c>
      <c r="G24" s="21">
        <f t="shared" si="0"/>
        <v>2.0245831130739873</v>
      </c>
      <c r="H24" s="184">
        <v>18922.111111111109</v>
      </c>
      <c r="I24" s="21">
        <f t="shared" si="1"/>
        <v>2.3045936852242366E-2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5521.7583333333332</v>
      </c>
      <c r="F25" s="46">
        <v>19524.888888888891</v>
      </c>
      <c r="G25" s="21">
        <f t="shared" si="0"/>
        <v>2.5359912024802891</v>
      </c>
      <c r="H25" s="184">
        <v>18311</v>
      </c>
      <c r="I25" s="21">
        <f t="shared" si="1"/>
        <v>6.6292877990764595E-2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6652.625</v>
      </c>
      <c r="F26" s="46">
        <v>19444.333333333336</v>
      </c>
      <c r="G26" s="21">
        <f t="shared" si="0"/>
        <v>1.9228061604755018</v>
      </c>
      <c r="H26" s="184">
        <v>19341.566999999999</v>
      </c>
      <c r="I26" s="21">
        <f t="shared" si="1"/>
        <v>5.3132372022047991E-3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13495.785185185185</v>
      </c>
      <c r="F27" s="46">
        <v>69138.711111111101</v>
      </c>
      <c r="G27" s="21">
        <f t="shared" si="0"/>
        <v>4.1229854478572454</v>
      </c>
      <c r="H27" s="184">
        <v>58464.142857142855</v>
      </c>
      <c r="I27" s="21">
        <f t="shared" si="1"/>
        <v>0.18258316520694667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5868.95</v>
      </c>
      <c r="F28" s="46">
        <v>19999.888888888891</v>
      </c>
      <c r="G28" s="21">
        <f t="shared" si="0"/>
        <v>2.4077456595965021</v>
      </c>
      <c r="H28" s="184">
        <v>18694.333333333336</v>
      </c>
      <c r="I28" s="21">
        <f t="shared" si="1"/>
        <v>6.9836967827446167E-2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13027</v>
      </c>
      <c r="F29" s="46">
        <v>51874.400000000001</v>
      </c>
      <c r="G29" s="21">
        <f t="shared" si="0"/>
        <v>2.982068012589238</v>
      </c>
      <c r="H29" s="184">
        <v>42916</v>
      </c>
      <c r="I29" s="21">
        <f t="shared" si="1"/>
        <v>0.20874266008015663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17860.267857142855</v>
      </c>
      <c r="F30" s="46">
        <v>63209.375</v>
      </c>
      <c r="G30" s="21">
        <f t="shared" si="0"/>
        <v>2.5391056565101113</v>
      </c>
      <c r="H30" s="184">
        <v>56948.957999999999</v>
      </c>
      <c r="I30" s="21">
        <f t="shared" si="1"/>
        <v>0.10993031689886233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13260.3</v>
      </c>
      <c r="F31" s="49">
        <v>37596.9</v>
      </c>
      <c r="G31" s="23">
        <f t="shared" si="0"/>
        <v>1.8352978439401826</v>
      </c>
      <c r="H31" s="187">
        <v>41638.222222222219</v>
      </c>
      <c r="I31" s="23">
        <f t="shared" si="1"/>
        <v>-9.70579915889246E-2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27497.174603174601</v>
      </c>
      <c r="F33" s="54">
        <v>106968</v>
      </c>
      <c r="G33" s="21">
        <f>(F33-E33)/E33</f>
        <v>2.8901451346805045</v>
      </c>
      <c r="H33" s="190">
        <v>126320.57142857143</v>
      </c>
      <c r="I33" s="21">
        <f>(F33-H33)/H33</f>
        <v>-0.15320205735068604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26663.807936507932</v>
      </c>
      <c r="F34" s="46">
        <v>92905.5</v>
      </c>
      <c r="G34" s="21">
        <f>(F34-E34)/E34</f>
        <v>2.4843297784482736</v>
      </c>
      <c r="H34" s="184">
        <v>122415.80985714286</v>
      </c>
      <c r="I34" s="21">
        <f>(F34-H34)/H34</f>
        <v>-0.24106616532277064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24558.033333333333</v>
      </c>
      <c r="F35" s="46">
        <v>79030.625</v>
      </c>
      <c r="G35" s="21">
        <f>(F35-E35)/E35</f>
        <v>2.218117018056549</v>
      </c>
      <c r="H35" s="184">
        <v>71654.047285714289</v>
      </c>
      <c r="I35" s="21">
        <f>(F35-H35)/H35</f>
        <v>0.10294711874225679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11113.3</v>
      </c>
      <c r="F36" s="46">
        <v>46750</v>
      </c>
      <c r="G36" s="21">
        <f>(F36-E36)/E36</f>
        <v>3.2066712857567059</v>
      </c>
      <c r="H36" s="184">
        <v>47000</v>
      </c>
      <c r="I36" s="21">
        <f>(F36-H36)/H36</f>
        <v>-5.3191489361702126E-3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22758.066666666666</v>
      </c>
      <c r="F37" s="49">
        <v>58257.7</v>
      </c>
      <c r="G37" s="23">
        <f>(F37-E37)/E37</f>
        <v>1.559870346338734</v>
      </c>
      <c r="H37" s="187">
        <v>51971.555222222225</v>
      </c>
      <c r="I37" s="23">
        <f>(F37-H37)/H37</f>
        <v>0.12095356298073441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411723.1333333333</v>
      </c>
      <c r="F39" s="46">
        <v>1464698.5</v>
      </c>
      <c r="G39" s="21">
        <f t="shared" ref="G39:G44" si="2">(F39-E39)/E39</f>
        <v>2.5574840989422181</v>
      </c>
      <c r="H39" s="184">
        <v>1455434.2</v>
      </c>
      <c r="I39" s="21">
        <f t="shared" ref="I39:I44" si="3">(F39-H39)/H39</f>
        <v>6.3653169617699287E-3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282484.0523809524</v>
      </c>
      <c r="F40" s="46">
        <v>989204.25</v>
      </c>
      <c r="G40" s="21">
        <f t="shared" si="2"/>
        <v>2.5018056476546815</v>
      </c>
      <c r="H40" s="184">
        <v>940785.375</v>
      </c>
      <c r="I40" s="21">
        <f t="shared" si="3"/>
        <v>5.1466441004145075E-2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172354.51111111112</v>
      </c>
      <c r="F41" s="57">
        <v>676877</v>
      </c>
      <c r="G41" s="21">
        <f t="shared" si="2"/>
        <v>2.9272369236894549</v>
      </c>
      <c r="H41" s="192">
        <v>644447.57142857148</v>
      </c>
      <c r="I41" s="21">
        <f t="shared" si="3"/>
        <v>5.0321282923824158E-2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85929.666666666672</v>
      </c>
      <c r="F42" s="47">
        <v>291344</v>
      </c>
      <c r="G42" s="21">
        <f t="shared" si="2"/>
        <v>2.3904937759175136</v>
      </c>
      <c r="H42" s="185">
        <v>291247</v>
      </c>
      <c r="I42" s="21">
        <f t="shared" si="3"/>
        <v>3.3305064086497029E-4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70888.888888888891</v>
      </c>
      <c r="F43" s="47">
        <v>186456.66666666666</v>
      </c>
      <c r="G43" s="21">
        <f t="shared" si="2"/>
        <v>1.6302664576802506</v>
      </c>
      <c r="H43" s="185">
        <v>255335.66666666666</v>
      </c>
      <c r="I43" s="21">
        <f t="shared" si="3"/>
        <v>-0.26975863144853768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178547.9523809524</v>
      </c>
      <c r="F44" s="50">
        <v>684999</v>
      </c>
      <c r="G44" s="31">
        <f t="shared" si="2"/>
        <v>2.8364987717051862</v>
      </c>
      <c r="H44" s="188">
        <v>697227.66666666663</v>
      </c>
      <c r="I44" s="31">
        <f t="shared" si="3"/>
        <v>-1.7538986548152797E-2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114572.43055555556</v>
      </c>
      <c r="F46" s="43">
        <v>398793.11111111112</v>
      </c>
      <c r="G46" s="21">
        <f t="shared" ref="G46:G51" si="4">(F46-E46)/E46</f>
        <v>2.4807074370106732</v>
      </c>
      <c r="H46" s="182">
        <v>399488.22222222225</v>
      </c>
      <c r="I46" s="21">
        <f t="shared" ref="I46:I51" si="5">(F46-H46)/H46</f>
        <v>-1.7400040162497117E-3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94327.925925925942</v>
      </c>
      <c r="F47" s="47">
        <v>317485.77777777775</v>
      </c>
      <c r="G47" s="21">
        <f t="shared" si="4"/>
        <v>2.3657665496333897</v>
      </c>
      <c r="H47" s="185">
        <v>307072.33333333331</v>
      </c>
      <c r="I47" s="21">
        <f t="shared" si="5"/>
        <v>3.3912024347502616E-2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286737.57142857142</v>
      </c>
      <c r="F48" s="47">
        <v>907961</v>
      </c>
      <c r="G48" s="21">
        <f t="shared" si="4"/>
        <v>2.1665225993105697</v>
      </c>
      <c r="H48" s="185">
        <v>895913.85714285716</v>
      </c>
      <c r="I48" s="21">
        <f t="shared" si="5"/>
        <v>1.3446764732004669E-2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353897.23873015872</v>
      </c>
      <c r="F49" s="47">
        <v>1335572.29125</v>
      </c>
      <c r="G49" s="21">
        <f t="shared" si="4"/>
        <v>2.7738985928295241</v>
      </c>
      <c r="H49" s="185">
        <v>1329746.4575</v>
      </c>
      <c r="I49" s="21">
        <f t="shared" si="5"/>
        <v>4.3811613237555785E-3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28792.333333333332</v>
      </c>
      <c r="F50" s="47">
        <v>141447.25</v>
      </c>
      <c r="G50" s="21">
        <f t="shared" si="4"/>
        <v>3.9126706183359001</v>
      </c>
      <c r="H50" s="185">
        <v>141286.75</v>
      </c>
      <c r="I50" s="21">
        <f t="shared" si="5"/>
        <v>1.1359876279976714E-3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1862000</v>
      </c>
      <c r="G51" s="31">
        <f t="shared" si="4"/>
        <v>5.9026876737720109</v>
      </c>
      <c r="H51" s="188">
        <v>1858000</v>
      </c>
      <c r="I51" s="31">
        <f t="shared" si="5"/>
        <v>2.1528525296017221E-3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53694.444444444438</v>
      </c>
      <c r="F53" s="66">
        <v>155890</v>
      </c>
      <c r="G53" s="22">
        <f t="shared" ref="G53:G61" si="6">(F53-E53)/E53</f>
        <v>1.9032798758406626</v>
      </c>
      <c r="H53" s="143">
        <v>155210</v>
      </c>
      <c r="I53" s="22">
        <f t="shared" ref="I53:I61" si="7">(F53-H53)/H53</f>
        <v>4.3811610076670317E-3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56249.444444444445</v>
      </c>
      <c r="F54" s="70">
        <v>172762.8</v>
      </c>
      <c r="G54" s="21">
        <f t="shared" si="6"/>
        <v>2.0713690011753201</v>
      </c>
      <c r="H54" s="196">
        <v>172009.2</v>
      </c>
      <c r="I54" s="21">
        <f t="shared" si="7"/>
        <v>4.3811610076668964E-3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46967.200000000004</v>
      </c>
      <c r="F55" s="70">
        <v>127615.83333333333</v>
      </c>
      <c r="G55" s="21">
        <f t="shared" si="6"/>
        <v>1.7171267040260718</v>
      </c>
      <c r="H55" s="196">
        <v>128580.83333333333</v>
      </c>
      <c r="I55" s="21">
        <f t="shared" si="7"/>
        <v>-7.5050065782225192E-3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60712.916666666664</v>
      </c>
      <c r="F56" s="70">
        <v>180282.2</v>
      </c>
      <c r="G56" s="21">
        <f t="shared" si="6"/>
        <v>1.9694208398816839</v>
      </c>
      <c r="H56" s="196">
        <v>179495.8</v>
      </c>
      <c r="I56" s="21">
        <f t="shared" si="7"/>
        <v>4.3811610076671618E-3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29560.277777777777</v>
      </c>
      <c r="F57" s="98">
        <v>98883.166666666672</v>
      </c>
      <c r="G57" s="21">
        <f t="shared" si="6"/>
        <v>2.3451365853200148</v>
      </c>
      <c r="H57" s="201">
        <v>98451.833333333328</v>
      </c>
      <c r="I57" s="21">
        <f t="shared" si="7"/>
        <v>4.3811610076671306E-3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21777.777777777777</v>
      </c>
      <c r="F58" s="50">
        <v>107472.4</v>
      </c>
      <c r="G58" s="29">
        <f t="shared" si="6"/>
        <v>3.9349571428571424</v>
      </c>
      <c r="H58" s="188">
        <v>113759.8</v>
      </c>
      <c r="I58" s="29">
        <f t="shared" si="7"/>
        <v>-5.5269084509642324E-2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60382.973544973553</v>
      </c>
      <c r="F59" s="68">
        <v>211303</v>
      </c>
      <c r="G59" s="21">
        <f t="shared" si="6"/>
        <v>2.4993804974281435</v>
      </c>
      <c r="H59" s="195">
        <v>210381.28571428571</v>
      </c>
      <c r="I59" s="21">
        <f t="shared" si="7"/>
        <v>4.3811610076670516E-3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65545.527777777766</v>
      </c>
      <c r="F60" s="70">
        <v>204376.375</v>
      </c>
      <c r="G60" s="21">
        <f t="shared" si="6"/>
        <v>2.1180826812915035</v>
      </c>
      <c r="H60" s="196">
        <v>203484.875</v>
      </c>
      <c r="I60" s="21">
        <f t="shared" si="7"/>
        <v>4.3811610076670317E-3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518016.66666666669</v>
      </c>
      <c r="F61" s="73">
        <v>1103609.5</v>
      </c>
      <c r="G61" s="29">
        <f t="shared" si="6"/>
        <v>1.1304517229175379</v>
      </c>
      <c r="H61" s="197">
        <v>1030776.9999999999</v>
      </c>
      <c r="I61" s="29">
        <f t="shared" si="7"/>
        <v>7.0657862951928621E-2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125287.45833333333</v>
      </c>
      <c r="F63" s="54">
        <v>410539.44444444444</v>
      </c>
      <c r="G63" s="21">
        <f t="shared" ref="G63:G68" si="8">(F63-E63)/E63</f>
        <v>2.2767800536920819</v>
      </c>
      <c r="H63" s="190">
        <v>408955</v>
      </c>
      <c r="I63" s="21">
        <f t="shared" ref="I63:I74" si="9">(F63-H63)/H63</f>
        <v>3.874373572751129E-3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701253.57142857148</v>
      </c>
      <c r="F64" s="46">
        <v>2281037.5</v>
      </c>
      <c r="G64" s="21">
        <f t="shared" si="8"/>
        <v>2.252799832952213</v>
      </c>
      <c r="H64" s="184">
        <v>2271087.5</v>
      </c>
      <c r="I64" s="21">
        <f t="shared" si="9"/>
        <v>4.3811610076670317E-3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454952.11111111107</v>
      </c>
      <c r="F65" s="46">
        <v>959793.33333333337</v>
      </c>
      <c r="G65" s="21">
        <f t="shared" si="8"/>
        <v>1.109657939578012</v>
      </c>
      <c r="H65" s="184">
        <v>919492.4444444445</v>
      </c>
      <c r="I65" s="21">
        <f t="shared" si="9"/>
        <v>4.3829494339389152E-2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186061.5</v>
      </c>
      <c r="F66" s="46">
        <v>568998.5</v>
      </c>
      <c r="G66" s="21">
        <f t="shared" si="8"/>
        <v>2.0581205676617675</v>
      </c>
      <c r="H66" s="184">
        <v>553886.66666666663</v>
      </c>
      <c r="I66" s="21">
        <f t="shared" si="9"/>
        <v>2.7283258909765004E-2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82822.875661375656</v>
      </c>
      <c r="F67" s="46">
        <v>296420.25</v>
      </c>
      <c r="G67" s="21">
        <f t="shared" si="8"/>
        <v>2.5789659273836976</v>
      </c>
      <c r="H67" s="184">
        <v>295942.42857142858</v>
      </c>
      <c r="I67" s="21">
        <f t="shared" si="9"/>
        <v>1.6145756148517021E-3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65394.083333333336</v>
      </c>
      <c r="F68" s="58">
        <v>228791.5</v>
      </c>
      <c r="G68" s="31">
        <f t="shared" si="8"/>
        <v>2.4986574983210761</v>
      </c>
      <c r="H68" s="193">
        <v>227793.5</v>
      </c>
      <c r="I68" s="31">
        <f t="shared" si="9"/>
        <v>4.3811610076670317E-3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72972.25</v>
      </c>
      <c r="F70" s="43">
        <v>276322.66666666669</v>
      </c>
      <c r="G70" s="21">
        <f>(F70-E70)/E70</f>
        <v>2.786681466813298</v>
      </c>
      <c r="H70" s="182">
        <v>275928.88888888888</v>
      </c>
      <c r="I70" s="21">
        <f t="shared" si="9"/>
        <v>1.4270987694093048E-3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55942.888888888883</v>
      </c>
      <c r="F71" s="47">
        <v>214761.4</v>
      </c>
      <c r="G71" s="21">
        <f>(F71-E71)/E71</f>
        <v>2.8389401095561748</v>
      </c>
      <c r="H71" s="185">
        <v>213824.6</v>
      </c>
      <c r="I71" s="21">
        <f t="shared" si="9"/>
        <v>4.381161007666977E-3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26918.733333333334</v>
      </c>
      <c r="F72" s="47">
        <v>82122.444444444438</v>
      </c>
      <c r="G72" s="21">
        <f>(F72-E72)/E72</f>
        <v>2.0507544106004651</v>
      </c>
      <c r="H72" s="185">
        <v>81257</v>
      </c>
      <c r="I72" s="21">
        <f t="shared" si="9"/>
        <v>1.0650706332309069E-2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34761.916666666664</v>
      </c>
      <c r="F73" s="47">
        <v>143052</v>
      </c>
      <c r="G73" s="21">
        <f>(F73-E73)/E73</f>
        <v>3.1151931112352362</v>
      </c>
      <c r="H73" s="185">
        <v>142428</v>
      </c>
      <c r="I73" s="21">
        <f t="shared" si="9"/>
        <v>4.3811610076670317E-3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28612.166666666668</v>
      </c>
      <c r="F74" s="50">
        <v>112383.44444444444</v>
      </c>
      <c r="G74" s="21">
        <f>(F74-E74)/E74</f>
        <v>2.9278201386744951</v>
      </c>
      <c r="H74" s="188">
        <v>113326.125</v>
      </c>
      <c r="I74" s="21">
        <f t="shared" si="9"/>
        <v>-8.3182986761045786E-3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23816.333333333332</v>
      </c>
      <c r="F76" s="43">
        <v>73512.833333333328</v>
      </c>
      <c r="G76" s="22">
        <f t="shared" ref="G76:G82" si="10">(F76-E76)/E76</f>
        <v>2.0866562163221318</v>
      </c>
      <c r="H76" s="182">
        <v>73192.166666666672</v>
      </c>
      <c r="I76" s="22">
        <f t="shared" ref="I76:I82" si="11">(F76-H76)/H76</f>
        <v>4.381161007666899E-3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29260.61904761905</v>
      </c>
      <c r="F77" s="32">
        <v>99150.625</v>
      </c>
      <c r="G77" s="21">
        <f t="shared" si="10"/>
        <v>2.3885347688181575</v>
      </c>
      <c r="H77" s="176">
        <v>100632.88888888889</v>
      </c>
      <c r="I77" s="21">
        <f t="shared" si="11"/>
        <v>-1.4729418038723826E-2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14697.199999999999</v>
      </c>
      <c r="F78" s="47">
        <v>44780.166666666664</v>
      </c>
      <c r="G78" s="21">
        <f t="shared" si="10"/>
        <v>2.0468501936876868</v>
      </c>
      <c r="H78" s="185">
        <v>44584.833333333336</v>
      </c>
      <c r="I78" s="21">
        <f t="shared" si="11"/>
        <v>4.3811610076669224E-3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23784.777777777777</v>
      </c>
      <c r="F79" s="47">
        <v>99421</v>
      </c>
      <c r="G79" s="21">
        <f t="shared" si="10"/>
        <v>3.180026440814153</v>
      </c>
      <c r="H79" s="185">
        <v>99137.111111111109</v>
      </c>
      <c r="I79" s="21">
        <f t="shared" si="11"/>
        <v>2.8635985627089022E-3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32413.344444444443</v>
      </c>
      <c r="F80" s="61">
        <v>136174.5</v>
      </c>
      <c r="G80" s="21">
        <f t="shared" si="10"/>
        <v>3.2011863426620244</v>
      </c>
      <c r="H80" s="194">
        <v>133703.77777777778</v>
      </c>
      <c r="I80" s="21">
        <f t="shared" si="11"/>
        <v>1.847907563486112E-2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81999.833333333328</v>
      </c>
      <c r="F81" s="61">
        <v>780367</v>
      </c>
      <c r="G81" s="21">
        <f t="shared" si="10"/>
        <v>8.5166900745733223</v>
      </c>
      <c r="H81" s="194">
        <v>714574.66666666663</v>
      </c>
      <c r="I81" s="21">
        <f t="shared" si="11"/>
        <v>9.2072020465321161E-2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47437.80000000001</v>
      </c>
      <c r="F82" s="50">
        <v>169645</v>
      </c>
      <c r="G82" s="23">
        <f t="shared" si="10"/>
        <v>2.5761565671257931</v>
      </c>
      <c r="H82" s="188">
        <v>169513.66666666666</v>
      </c>
      <c r="I82" s="23">
        <f t="shared" si="11"/>
        <v>7.7476545647259341E-4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3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  <c r="D11" s="248" t="s">
        <v>209</v>
      </c>
      <c r="E11" s="248"/>
      <c r="F11" s="206" t="s">
        <v>218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208</v>
      </c>
      <c r="F13" s="242" t="s">
        <v>217</v>
      </c>
      <c r="G13" s="225" t="s">
        <v>197</v>
      </c>
      <c r="H13" s="242" t="s">
        <v>212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19</v>
      </c>
      <c r="C16" s="163" t="s">
        <v>99</v>
      </c>
      <c r="D16" s="160" t="s">
        <v>161</v>
      </c>
      <c r="E16" s="181">
        <v>13260.3</v>
      </c>
      <c r="F16" s="181">
        <v>37596.9</v>
      </c>
      <c r="G16" s="169">
        <f>(F16-E16)/E16</f>
        <v>1.8352978439401826</v>
      </c>
      <c r="H16" s="181">
        <v>41638.222222222219</v>
      </c>
      <c r="I16" s="169">
        <f>(F16-H16)/H16</f>
        <v>-9.70579915889246E-2</v>
      </c>
    </row>
    <row r="17" spans="1:9" ht="16.5">
      <c r="A17" s="130"/>
      <c r="B17" s="177" t="s">
        <v>4</v>
      </c>
      <c r="C17" s="164" t="s">
        <v>84</v>
      </c>
      <c r="D17" s="160" t="s">
        <v>161</v>
      </c>
      <c r="E17" s="184">
        <v>13628.49537037037</v>
      </c>
      <c r="F17" s="184">
        <v>67241</v>
      </c>
      <c r="G17" s="169">
        <f>(F17-E17)/E17</f>
        <v>3.9338535306097144</v>
      </c>
      <c r="H17" s="184">
        <v>72574.399999999994</v>
      </c>
      <c r="I17" s="169">
        <f>(F17-H17)/H17</f>
        <v>-7.3488723296368894E-2</v>
      </c>
    </row>
    <row r="18" spans="1:9" ht="16.5">
      <c r="A18" s="130"/>
      <c r="B18" s="177" t="s">
        <v>10</v>
      </c>
      <c r="C18" s="164" t="s">
        <v>90</v>
      </c>
      <c r="D18" s="160" t="s">
        <v>161</v>
      </c>
      <c r="E18" s="184">
        <v>16433.037037037036</v>
      </c>
      <c r="F18" s="184">
        <v>82424.399999999994</v>
      </c>
      <c r="G18" s="169">
        <f>(F18-E18)/E18</f>
        <v>4.0157740053911271</v>
      </c>
      <c r="H18" s="184">
        <v>86891</v>
      </c>
      <c r="I18" s="169">
        <f>(F18-H18)/H18</f>
        <v>-5.1404633391260383E-2</v>
      </c>
    </row>
    <row r="19" spans="1:9" ht="16.5">
      <c r="A19" s="130"/>
      <c r="B19" s="177" t="s">
        <v>6</v>
      </c>
      <c r="C19" s="164" t="s">
        <v>86</v>
      </c>
      <c r="D19" s="160" t="s">
        <v>161</v>
      </c>
      <c r="E19" s="184">
        <v>15781.003703703704</v>
      </c>
      <c r="F19" s="184">
        <v>43029.7</v>
      </c>
      <c r="G19" s="169">
        <f>(F19-E19)/E19</f>
        <v>1.72667701040468</v>
      </c>
      <c r="H19" s="184">
        <v>44857.733000000007</v>
      </c>
      <c r="I19" s="169">
        <f>(F19-H19)/H19</f>
        <v>-4.0751791892827266E-2</v>
      </c>
    </row>
    <row r="20" spans="1:9" ht="16.5">
      <c r="A20" s="130"/>
      <c r="B20" s="177" t="s">
        <v>11</v>
      </c>
      <c r="C20" s="164" t="s">
        <v>91</v>
      </c>
      <c r="D20" s="160" t="s">
        <v>81</v>
      </c>
      <c r="E20" s="184">
        <v>4616.5814814814821</v>
      </c>
      <c r="F20" s="184">
        <v>15958.222222222223</v>
      </c>
      <c r="G20" s="169">
        <f>(F20-E20)/E20</f>
        <v>2.4567184151813466</v>
      </c>
      <c r="H20" s="184">
        <v>16361</v>
      </c>
      <c r="I20" s="169">
        <f>(F20-H20)/H20</f>
        <v>-2.4618163790585991E-2</v>
      </c>
    </row>
    <row r="21" spans="1:9" ht="16.5">
      <c r="A21" s="130"/>
      <c r="B21" s="177" t="s">
        <v>5</v>
      </c>
      <c r="C21" s="164" t="s">
        <v>85</v>
      </c>
      <c r="D21" s="160" t="s">
        <v>161</v>
      </c>
      <c r="E21" s="184">
        <v>16151.033333333333</v>
      </c>
      <c r="F21" s="184">
        <v>57943.711111111108</v>
      </c>
      <c r="G21" s="169">
        <f>(F21-E21)/E21</f>
        <v>2.5876163410253077</v>
      </c>
      <c r="H21" s="184">
        <v>58804.888888888891</v>
      </c>
      <c r="I21" s="169">
        <f>(F21-H21)/H21</f>
        <v>-1.4644662953193692E-2</v>
      </c>
    </row>
    <row r="22" spans="1:9" ht="16.5">
      <c r="A22" s="130"/>
      <c r="B22" s="177" t="s">
        <v>14</v>
      </c>
      <c r="C22" s="164" t="s">
        <v>94</v>
      </c>
      <c r="D22" s="160" t="s">
        <v>81</v>
      </c>
      <c r="E22" s="184">
        <v>6652.625</v>
      </c>
      <c r="F22" s="184">
        <v>19444.333333333336</v>
      </c>
      <c r="G22" s="169">
        <f>(F22-E22)/E22</f>
        <v>1.9228061604755018</v>
      </c>
      <c r="H22" s="184">
        <v>19341.566999999999</v>
      </c>
      <c r="I22" s="169">
        <f>(F22-H22)/H22</f>
        <v>5.3132372022047991E-3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6400.2833333333338</v>
      </c>
      <c r="F23" s="184">
        <v>19358.18888888889</v>
      </c>
      <c r="G23" s="169">
        <f>(F23-E23)/E23</f>
        <v>2.0245831130739873</v>
      </c>
      <c r="H23" s="184">
        <v>18922.111111111109</v>
      </c>
      <c r="I23" s="169">
        <f>(F23-H23)/H23</f>
        <v>2.3045936852242366E-2</v>
      </c>
    </row>
    <row r="24" spans="1:9" ht="16.5">
      <c r="A24" s="130"/>
      <c r="B24" s="177" t="s">
        <v>7</v>
      </c>
      <c r="C24" s="164" t="s">
        <v>87</v>
      </c>
      <c r="D24" s="162" t="s">
        <v>161</v>
      </c>
      <c r="E24" s="184">
        <v>11560.644444444442</v>
      </c>
      <c r="F24" s="184">
        <v>22527.044444444444</v>
      </c>
      <c r="G24" s="169">
        <f>(F24-E24)/E24</f>
        <v>0.94859763680994358</v>
      </c>
      <c r="H24" s="184">
        <v>21891.066999999999</v>
      </c>
      <c r="I24" s="169">
        <f>(F24-H24)/H24</f>
        <v>2.905191621972765E-2</v>
      </c>
    </row>
    <row r="25" spans="1:9" ht="16.5">
      <c r="A25" s="130"/>
      <c r="B25" s="177" t="s">
        <v>13</v>
      </c>
      <c r="C25" s="164" t="s">
        <v>93</v>
      </c>
      <c r="D25" s="162" t="s">
        <v>81</v>
      </c>
      <c r="E25" s="184">
        <v>5521.7583333333332</v>
      </c>
      <c r="F25" s="184">
        <v>19524.888888888891</v>
      </c>
      <c r="G25" s="169">
        <f>(F25-E25)/E25</f>
        <v>2.5359912024802891</v>
      </c>
      <c r="H25" s="184">
        <v>18311</v>
      </c>
      <c r="I25" s="169">
        <f>(F25-H25)/H25</f>
        <v>6.6292877990764595E-2</v>
      </c>
    </row>
    <row r="26" spans="1:9" ht="16.5">
      <c r="A26" s="130"/>
      <c r="B26" s="177" t="s">
        <v>16</v>
      </c>
      <c r="C26" s="164" t="s">
        <v>96</v>
      </c>
      <c r="D26" s="162" t="s">
        <v>81</v>
      </c>
      <c r="E26" s="184">
        <v>5868.95</v>
      </c>
      <c r="F26" s="184">
        <v>19999.888888888891</v>
      </c>
      <c r="G26" s="169">
        <f>(F26-E26)/E26</f>
        <v>2.4077456595965021</v>
      </c>
      <c r="H26" s="184">
        <v>18694.333333333336</v>
      </c>
      <c r="I26" s="169">
        <f>(F26-H26)/H26</f>
        <v>6.9836967827446167E-2</v>
      </c>
    </row>
    <row r="27" spans="1:9" ht="16.5">
      <c r="A27" s="130"/>
      <c r="B27" s="177" t="s">
        <v>8</v>
      </c>
      <c r="C27" s="164" t="s">
        <v>89</v>
      </c>
      <c r="D27" s="162" t="s">
        <v>161</v>
      </c>
      <c r="E27" s="184">
        <v>24381.75277777778</v>
      </c>
      <c r="F27" s="184">
        <v>120426.3</v>
      </c>
      <c r="G27" s="169">
        <f>(F27-E27)/E27</f>
        <v>3.9391978131186676</v>
      </c>
      <c r="H27" s="184">
        <v>109666.00033333333</v>
      </c>
      <c r="I27" s="169">
        <f>(F27-H27)/H27</f>
        <v>9.8118830211372687E-2</v>
      </c>
    </row>
    <row r="28" spans="1:9" ht="16.5">
      <c r="A28" s="130"/>
      <c r="B28" s="177" t="s">
        <v>18</v>
      </c>
      <c r="C28" s="164" t="s">
        <v>98</v>
      </c>
      <c r="D28" s="162" t="s">
        <v>83</v>
      </c>
      <c r="E28" s="184">
        <v>17860.267857142855</v>
      </c>
      <c r="F28" s="184">
        <v>63209.375</v>
      </c>
      <c r="G28" s="169">
        <f>(F28-E28)/E28</f>
        <v>2.5391056565101113</v>
      </c>
      <c r="H28" s="184">
        <v>56948.957999999999</v>
      </c>
      <c r="I28" s="169">
        <f>(F28-H28)/H28</f>
        <v>0.10993031689886233</v>
      </c>
    </row>
    <row r="29" spans="1:9" ht="17.25" thickBot="1">
      <c r="A29" s="131"/>
      <c r="B29" s="177" t="s">
        <v>9</v>
      </c>
      <c r="C29" s="164" t="s">
        <v>88</v>
      </c>
      <c r="D29" s="162" t="s">
        <v>161</v>
      </c>
      <c r="E29" s="184">
        <v>13857.29351851852</v>
      </c>
      <c r="F29" s="184">
        <v>69241</v>
      </c>
      <c r="G29" s="169">
        <f>(F29-E29)/E29</f>
        <v>3.9967188691982432</v>
      </c>
      <c r="H29" s="184">
        <v>61891.066999999995</v>
      </c>
      <c r="I29" s="169">
        <f>(F29-H29)/H29</f>
        <v>0.11875595875572811</v>
      </c>
    </row>
    <row r="30" spans="1:9" ht="16.5">
      <c r="A30" s="37"/>
      <c r="B30" s="177" t="s">
        <v>15</v>
      </c>
      <c r="C30" s="164" t="s">
        <v>95</v>
      </c>
      <c r="D30" s="162" t="s">
        <v>82</v>
      </c>
      <c r="E30" s="184">
        <v>13495.785185185185</v>
      </c>
      <c r="F30" s="184">
        <v>69138.711111111101</v>
      </c>
      <c r="G30" s="169">
        <f>(F30-E30)/E30</f>
        <v>4.1229854478572454</v>
      </c>
      <c r="H30" s="184">
        <v>58464.142857142855</v>
      </c>
      <c r="I30" s="169">
        <f>(F30-H30)/H30</f>
        <v>0.18258316520694667</v>
      </c>
    </row>
    <row r="31" spans="1:9" ht="17.25" thickBot="1">
      <c r="A31" s="38"/>
      <c r="B31" s="178" t="s">
        <v>17</v>
      </c>
      <c r="C31" s="165" t="s">
        <v>97</v>
      </c>
      <c r="D31" s="161" t="s">
        <v>161</v>
      </c>
      <c r="E31" s="187">
        <v>13027</v>
      </c>
      <c r="F31" s="187">
        <v>51874.400000000001</v>
      </c>
      <c r="G31" s="171">
        <f>(F31-E31)/E31</f>
        <v>2.982068012589238</v>
      </c>
      <c r="H31" s="187">
        <v>42916</v>
      </c>
      <c r="I31" s="171">
        <f>(F31-H31)/H31</f>
        <v>0.20874266008015663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198496.81137566132</v>
      </c>
      <c r="F32" s="100">
        <f>SUM(F16:F31)</f>
        <v>778938.06388888892</v>
      </c>
      <c r="G32" s="101">
        <f t="shared" ref="G32" si="0">(F32-E32)/E32</f>
        <v>2.9241842651805863</v>
      </c>
      <c r="H32" s="100">
        <f>SUM(H16:H31)</f>
        <v>748173.49074603175</v>
      </c>
      <c r="I32" s="104">
        <f t="shared" ref="I32" si="1">(F32-H32)/H32</f>
        <v>4.111957122696324E-2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27</v>
      </c>
      <c r="C34" s="166" t="s">
        <v>101</v>
      </c>
      <c r="D34" s="168" t="s">
        <v>161</v>
      </c>
      <c r="E34" s="190">
        <v>26663.807936507932</v>
      </c>
      <c r="F34" s="190">
        <v>92905.5</v>
      </c>
      <c r="G34" s="169">
        <f>(F34-E34)/E34</f>
        <v>2.4843297784482736</v>
      </c>
      <c r="H34" s="190">
        <v>122415.80985714286</v>
      </c>
      <c r="I34" s="169">
        <f>(F34-H34)/H34</f>
        <v>-0.24106616532277064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27497.174603174601</v>
      </c>
      <c r="F35" s="184">
        <v>106968</v>
      </c>
      <c r="G35" s="169">
        <f>(F35-E35)/E35</f>
        <v>2.8901451346805045</v>
      </c>
      <c r="H35" s="184">
        <v>126320.57142857143</v>
      </c>
      <c r="I35" s="169">
        <f>(F35-H35)/H35</f>
        <v>-0.15320205735068604</v>
      </c>
    </row>
    <row r="36" spans="1:9" ht="16.5">
      <c r="A36" s="37"/>
      <c r="B36" s="179" t="s">
        <v>29</v>
      </c>
      <c r="C36" s="164" t="s">
        <v>103</v>
      </c>
      <c r="D36" s="160" t="s">
        <v>161</v>
      </c>
      <c r="E36" s="184">
        <v>11113.3</v>
      </c>
      <c r="F36" s="184">
        <v>46750</v>
      </c>
      <c r="G36" s="169">
        <f>(F36-E36)/E36</f>
        <v>3.2066712857567059</v>
      </c>
      <c r="H36" s="184">
        <v>47000</v>
      </c>
      <c r="I36" s="169">
        <f>(F36-H36)/H36</f>
        <v>-5.3191489361702126E-3</v>
      </c>
    </row>
    <row r="37" spans="1:9" ht="16.5">
      <c r="A37" s="37"/>
      <c r="B37" s="177" t="s">
        <v>28</v>
      </c>
      <c r="C37" s="164" t="s">
        <v>102</v>
      </c>
      <c r="D37" s="160" t="s">
        <v>161</v>
      </c>
      <c r="E37" s="184">
        <v>24558.033333333333</v>
      </c>
      <c r="F37" s="184">
        <v>79030.625</v>
      </c>
      <c r="G37" s="169">
        <f>(F37-E37)/E37</f>
        <v>2.218117018056549</v>
      </c>
      <c r="H37" s="184">
        <v>71654.047285714289</v>
      </c>
      <c r="I37" s="169">
        <f>(F37-H37)/H37</f>
        <v>0.10294711874225679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22758.066666666666</v>
      </c>
      <c r="F38" s="187">
        <v>58257.7</v>
      </c>
      <c r="G38" s="171">
        <f>(F38-E38)/E38</f>
        <v>1.559870346338734</v>
      </c>
      <c r="H38" s="187">
        <v>51971.555222222225</v>
      </c>
      <c r="I38" s="171">
        <f>(F38-H38)/H38</f>
        <v>0.12095356298073441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112590.38253968254</v>
      </c>
      <c r="F39" s="102">
        <f>SUM(F34:F38)</f>
        <v>383911.82500000001</v>
      </c>
      <c r="G39" s="103">
        <f t="shared" ref="G39" si="2">(F39-E39)/E39</f>
        <v>2.4098101129080902</v>
      </c>
      <c r="H39" s="102">
        <f>SUM(H34:H38)</f>
        <v>419361.98379365081</v>
      </c>
      <c r="I39" s="104">
        <f t="shared" ref="I39" si="3">(F39-H39)/H39</f>
        <v>-8.4533553740279502E-2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70888.888888888891</v>
      </c>
      <c r="F41" s="184">
        <v>186456.66666666666</v>
      </c>
      <c r="G41" s="169">
        <f>(F41-E41)/E41</f>
        <v>1.6302664576802506</v>
      </c>
      <c r="H41" s="184">
        <v>255335.66666666666</v>
      </c>
      <c r="I41" s="169">
        <f>(F41-H41)/H41</f>
        <v>-0.26975863144853768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178547.9523809524</v>
      </c>
      <c r="F42" s="184">
        <v>684999</v>
      </c>
      <c r="G42" s="169">
        <f>(F42-E42)/E42</f>
        <v>2.8364987717051862</v>
      </c>
      <c r="H42" s="184">
        <v>697227.66666666663</v>
      </c>
      <c r="I42" s="169">
        <f>(F42-H42)/H42</f>
        <v>-1.7538986548152797E-2</v>
      </c>
    </row>
    <row r="43" spans="1:9" ht="16.5">
      <c r="A43" s="37"/>
      <c r="B43" s="179" t="s">
        <v>34</v>
      </c>
      <c r="C43" s="164" t="s">
        <v>154</v>
      </c>
      <c r="D43" s="160" t="s">
        <v>161</v>
      </c>
      <c r="E43" s="185">
        <v>85929.666666666672</v>
      </c>
      <c r="F43" s="192">
        <v>291344</v>
      </c>
      <c r="G43" s="169">
        <f>(F43-E43)/E43</f>
        <v>2.3904937759175136</v>
      </c>
      <c r="H43" s="192">
        <v>291247</v>
      </c>
      <c r="I43" s="169">
        <f>(F43-H43)/H43</f>
        <v>3.3305064086497029E-4</v>
      </c>
    </row>
    <row r="44" spans="1:9" ht="16.5">
      <c r="A44" s="37"/>
      <c r="B44" s="177" t="s">
        <v>31</v>
      </c>
      <c r="C44" s="164" t="s">
        <v>105</v>
      </c>
      <c r="D44" s="160" t="s">
        <v>161</v>
      </c>
      <c r="E44" s="185">
        <v>411723.1333333333</v>
      </c>
      <c r="F44" s="185">
        <v>1464698.5</v>
      </c>
      <c r="G44" s="169">
        <f>(F44-E44)/E44</f>
        <v>2.5574840989422181</v>
      </c>
      <c r="H44" s="185">
        <v>1455434.2</v>
      </c>
      <c r="I44" s="169">
        <f>(F44-H44)/H44</f>
        <v>6.3653169617699287E-3</v>
      </c>
    </row>
    <row r="45" spans="1:9" ht="16.5">
      <c r="A45" s="37"/>
      <c r="B45" s="177" t="s">
        <v>33</v>
      </c>
      <c r="C45" s="164" t="s">
        <v>107</v>
      </c>
      <c r="D45" s="160" t="s">
        <v>161</v>
      </c>
      <c r="E45" s="185">
        <v>172354.51111111112</v>
      </c>
      <c r="F45" s="185">
        <v>676877</v>
      </c>
      <c r="G45" s="169">
        <f>(F45-E45)/E45</f>
        <v>2.9272369236894549</v>
      </c>
      <c r="H45" s="185">
        <v>644447.57142857148</v>
      </c>
      <c r="I45" s="169">
        <f>(F45-H45)/H45</f>
        <v>5.0321282923824158E-2</v>
      </c>
    </row>
    <row r="46" spans="1:9" ht="16.5" customHeight="1" thickBot="1">
      <c r="A46" s="38"/>
      <c r="B46" s="177" t="s">
        <v>32</v>
      </c>
      <c r="C46" s="164" t="s">
        <v>106</v>
      </c>
      <c r="D46" s="160" t="s">
        <v>161</v>
      </c>
      <c r="E46" s="188">
        <v>282484.0523809524</v>
      </c>
      <c r="F46" s="188">
        <v>989204.25</v>
      </c>
      <c r="G46" s="175">
        <f>(F46-E46)/E46</f>
        <v>2.5018056476546815</v>
      </c>
      <c r="H46" s="188">
        <v>940785.375</v>
      </c>
      <c r="I46" s="175">
        <f>(F46-H46)/H46</f>
        <v>5.1466441004145075E-2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1201928.2047619047</v>
      </c>
      <c r="F47" s="83">
        <f>SUM(F41:F46)</f>
        <v>4293579.416666666</v>
      </c>
      <c r="G47" s="103">
        <f t="shared" ref="G47" si="4">(F47-E47)/E47</f>
        <v>2.572242834185924</v>
      </c>
      <c r="H47" s="102">
        <f>SUM(H41:H46)</f>
        <v>4284477.4797619041</v>
      </c>
      <c r="I47" s="104">
        <f t="shared" ref="I47" si="5">(F47-H47)/H47</f>
        <v>2.1243983537679255E-3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114572.43055555556</v>
      </c>
      <c r="F49" s="182">
        <v>398793.11111111112</v>
      </c>
      <c r="G49" s="169">
        <f>(F49-E49)/E49</f>
        <v>2.4807074370106732</v>
      </c>
      <c r="H49" s="182">
        <v>399488.22222222225</v>
      </c>
      <c r="I49" s="169">
        <f>(F49-H49)/H49</f>
        <v>-1.7400040162497117E-3</v>
      </c>
    </row>
    <row r="50" spans="1:9" ht="16.5">
      <c r="A50" s="37"/>
      <c r="B50" s="177" t="s">
        <v>49</v>
      </c>
      <c r="C50" s="164" t="s">
        <v>158</v>
      </c>
      <c r="D50" s="162" t="s">
        <v>199</v>
      </c>
      <c r="E50" s="185">
        <v>28792.333333333332</v>
      </c>
      <c r="F50" s="185">
        <v>141447.25</v>
      </c>
      <c r="G50" s="169">
        <f>(F50-E50)/E50</f>
        <v>3.9126706183359001</v>
      </c>
      <c r="H50" s="185">
        <v>141286.75</v>
      </c>
      <c r="I50" s="169">
        <f>(F50-H50)/H50</f>
        <v>1.1359876279976714E-3</v>
      </c>
    </row>
    <row r="51" spans="1:9" ht="16.5">
      <c r="A51" s="37"/>
      <c r="B51" s="177" t="s">
        <v>50</v>
      </c>
      <c r="C51" s="164" t="s">
        <v>159</v>
      </c>
      <c r="D51" s="160" t="s">
        <v>112</v>
      </c>
      <c r="E51" s="185">
        <v>269750</v>
      </c>
      <c r="F51" s="185">
        <v>1862000</v>
      </c>
      <c r="G51" s="169">
        <f>(F51-E51)/E51</f>
        <v>5.9026876737720109</v>
      </c>
      <c r="H51" s="185">
        <v>1858000</v>
      </c>
      <c r="I51" s="169">
        <f>(F51-H51)/H51</f>
        <v>2.1528525296017221E-3</v>
      </c>
    </row>
    <row r="52" spans="1:9" ht="16.5">
      <c r="A52" s="37"/>
      <c r="B52" s="177" t="s">
        <v>48</v>
      </c>
      <c r="C52" s="164" t="s">
        <v>157</v>
      </c>
      <c r="D52" s="160" t="s">
        <v>114</v>
      </c>
      <c r="E52" s="185">
        <v>353897.23873015872</v>
      </c>
      <c r="F52" s="185">
        <v>1335572.29125</v>
      </c>
      <c r="G52" s="169">
        <f>(F52-E52)/E52</f>
        <v>2.7738985928295241</v>
      </c>
      <c r="H52" s="185">
        <v>1329746.4575</v>
      </c>
      <c r="I52" s="169">
        <f>(F52-H52)/H52</f>
        <v>4.3811613237555785E-3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286737.57142857142</v>
      </c>
      <c r="F53" s="185">
        <v>907961</v>
      </c>
      <c r="G53" s="169">
        <f>(F53-E53)/E53</f>
        <v>2.1665225993105697</v>
      </c>
      <c r="H53" s="185">
        <v>895913.85714285716</v>
      </c>
      <c r="I53" s="169">
        <f>(F53-H53)/H53</f>
        <v>1.3446764732004669E-2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94327.925925925942</v>
      </c>
      <c r="F54" s="188">
        <v>317485.77777777775</v>
      </c>
      <c r="G54" s="175">
        <f>(F54-E54)/E54</f>
        <v>2.3657665496333897</v>
      </c>
      <c r="H54" s="188">
        <v>307072.33333333331</v>
      </c>
      <c r="I54" s="175">
        <f>(F54-H54)/H54</f>
        <v>3.3912024347502616E-2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1148077.4999735449</v>
      </c>
      <c r="F55" s="83">
        <f>SUM(F49:F54)</f>
        <v>4963259.4301388888</v>
      </c>
      <c r="G55" s="103">
        <f t="shared" ref="G55" si="6">(F55-E55)/E55</f>
        <v>3.3231048690121154</v>
      </c>
      <c r="H55" s="83">
        <f>SUM(H49:H54)</f>
        <v>4931507.6201984119</v>
      </c>
      <c r="I55" s="104">
        <f t="shared" ref="I55" si="7">(F55-H55)/H55</f>
        <v>6.4385604536892948E-3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21777.777777777777</v>
      </c>
      <c r="F57" s="182">
        <v>107472.4</v>
      </c>
      <c r="G57" s="170">
        <f>(F57-E57)/E57</f>
        <v>3.9349571428571424</v>
      </c>
      <c r="H57" s="182">
        <v>113759.8</v>
      </c>
      <c r="I57" s="170">
        <f>(F57-H57)/H57</f>
        <v>-5.5269084509642324E-2</v>
      </c>
    </row>
    <row r="58" spans="1:9" ht="16.5">
      <c r="A58" s="109"/>
      <c r="B58" s="199" t="s">
        <v>40</v>
      </c>
      <c r="C58" s="164" t="s">
        <v>117</v>
      </c>
      <c r="D58" s="160" t="s">
        <v>114</v>
      </c>
      <c r="E58" s="185">
        <v>46967.200000000004</v>
      </c>
      <c r="F58" s="196">
        <v>127615.83333333333</v>
      </c>
      <c r="G58" s="169">
        <f>(F58-E58)/E58</f>
        <v>1.7171267040260718</v>
      </c>
      <c r="H58" s="196">
        <v>128580.83333333333</v>
      </c>
      <c r="I58" s="169">
        <f>(F58-H58)/H58</f>
        <v>-7.5050065782225192E-3</v>
      </c>
    </row>
    <row r="59" spans="1:9" ht="16.5">
      <c r="A59" s="109"/>
      <c r="B59" s="199" t="s">
        <v>39</v>
      </c>
      <c r="C59" s="164" t="s">
        <v>116</v>
      </c>
      <c r="D59" s="160" t="s">
        <v>114</v>
      </c>
      <c r="E59" s="185">
        <v>56249.444444444445</v>
      </c>
      <c r="F59" s="196">
        <v>172762.8</v>
      </c>
      <c r="G59" s="169">
        <f>(F59-E59)/E59</f>
        <v>2.0713690011753201</v>
      </c>
      <c r="H59" s="196">
        <v>172009.2</v>
      </c>
      <c r="I59" s="169">
        <f>(F59-H59)/H59</f>
        <v>4.3811610076668964E-3</v>
      </c>
    </row>
    <row r="60" spans="1:9" ht="16.5">
      <c r="A60" s="109"/>
      <c r="B60" s="199" t="s">
        <v>38</v>
      </c>
      <c r="C60" s="164" t="s">
        <v>115</v>
      </c>
      <c r="D60" s="160" t="s">
        <v>114</v>
      </c>
      <c r="E60" s="185">
        <v>53694.444444444438</v>
      </c>
      <c r="F60" s="196">
        <v>155890</v>
      </c>
      <c r="G60" s="169">
        <f>(F60-E60)/E60</f>
        <v>1.9032798758406626</v>
      </c>
      <c r="H60" s="196">
        <v>155210</v>
      </c>
      <c r="I60" s="169">
        <f>(F60-H60)/H60</f>
        <v>4.3811610076670317E-3</v>
      </c>
    </row>
    <row r="61" spans="1:9" s="126" customFormat="1" ht="16.5">
      <c r="A61" s="148"/>
      <c r="B61" s="199" t="s">
        <v>55</v>
      </c>
      <c r="C61" s="164" t="s">
        <v>122</v>
      </c>
      <c r="D61" s="160" t="s">
        <v>120</v>
      </c>
      <c r="E61" s="185">
        <v>65545.527777777766</v>
      </c>
      <c r="F61" s="201">
        <v>204376.375</v>
      </c>
      <c r="G61" s="169">
        <f>(F61-E61)/E61</f>
        <v>2.1180826812915035</v>
      </c>
      <c r="H61" s="201">
        <v>203484.875</v>
      </c>
      <c r="I61" s="169">
        <f>(F61-H61)/H61</f>
        <v>4.3811610076670317E-3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60382.973544973553</v>
      </c>
      <c r="F62" s="197">
        <v>211303</v>
      </c>
      <c r="G62" s="174">
        <f>(F62-E62)/E62</f>
        <v>2.4993804974281435</v>
      </c>
      <c r="H62" s="197">
        <v>210381.28571428571</v>
      </c>
      <c r="I62" s="174">
        <f>(F62-H62)/H62</f>
        <v>4.3811610076670516E-3</v>
      </c>
    </row>
    <row r="63" spans="1:9" s="126" customFormat="1" ht="16.5">
      <c r="A63" s="148"/>
      <c r="B63" s="94" t="s">
        <v>42</v>
      </c>
      <c r="C63" s="163" t="s">
        <v>198</v>
      </c>
      <c r="D63" s="160" t="s">
        <v>114</v>
      </c>
      <c r="E63" s="185">
        <v>29560.277777777777</v>
      </c>
      <c r="F63" s="195">
        <v>98883.166666666672</v>
      </c>
      <c r="G63" s="169">
        <f>(F63-E63)/E63</f>
        <v>2.3451365853200148</v>
      </c>
      <c r="H63" s="195">
        <v>98451.833333333328</v>
      </c>
      <c r="I63" s="169">
        <f>(F63-H63)/H63</f>
        <v>4.3811610076671306E-3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60712.916666666664</v>
      </c>
      <c r="F64" s="196">
        <v>180282.2</v>
      </c>
      <c r="G64" s="169">
        <f>(F64-E64)/E64</f>
        <v>1.9694208398816839</v>
      </c>
      <c r="H64" s="196">
        <v>179495.8</v>
      </c>
      <c r="I64" s="169">
        <f>(F64-H64)/H64</f>
        <v>4.3811610076671618E-3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518016.66666666669</v>
      </c>
      <c r="F65" s="197">
        <v>1103609.5</v>
      </c>
      <c r="G65" s="174">
        <f>(F65-E65)/E65</f>
        <v>1.1304517229175379</v>
      </c>
      <c r="H65" s="197">
        <v>1030776.9999999999</v>
      </c>
      <c r="I65" s="174">
        <f>(F65-H65)/H65</f>
        <v>7.0657862951928621E-2</v>
      </c>
    </row>
    <row r="66" spans="1:9" ht="15.75" customHeight="1" thickBot="1">
      <c r="A66" s="235" t="s">
        <v>192</v>
      </c>
      <c r="B66" s="246"/>
      <c r="C66" s="246"/>
      <c r="D66" s="247"/>
      <c r="E66" s="99">
        <f>SUM(E57:E65)</f>
        <v>912907.2291005291</v>
      </c>
      <c r="F66" s="99">
        <f>SUM(F57:F65)</f>
        <v>2362195.2749999999</v>
      </c>
      <c r="G66" s="101">
        <f t="shared" ref="G66" si="8">(F66-E66)/E66</f>
        <v>1.5875523817764352</v>
      </c>
      <c r="H66" s="99">
        <f>SUM(H57:H65)</f>
        <v>2292150.6273809522</v>
      </c>
      <c r="I66" s="152">
        <f t="shared" ref="I66" si="9">(F66-H66)/H66</f>
        <v>3.0558483714956289E-2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63</v>
      </c>
      <c r="C68" s="164" t="s">
        <v>132</v>
      </c>
      <c r="D68" s="168" t="s">
        <v>126</v>
      </c>
      <c r="E68" s="182">
        <v>82822.875661375656</v>
      </c>
      <c r="F68" s="190">
        <v>296420.25</v>
      </c>
      <c r="G68" s="169">
        <f>(F68-E68)/E68</f>
        <v>2.5789659273836976</v>
      </c>
      <c r="H68" s="190">
        <v>295942.42857142858</v>
      </c>
      <c r="I68" s="169">
        <f>(F68-H68)/H68</f>
        <v>1.6145756148517021E-3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125287.45833333333</v>
      </c>
      <c r="F69" s="184">
        <v>410539.44444444444</v>
      </c>
      <c r="G69" s="169">
        <f>(F69-E69)/E69</f>
        <v>2.2767800536920819</v>
      </c>
      <c r="H69" s="184">
        <v>408955</v>
      </c>
      <c r="I69" s="169">
        <f>(F69-H69)/H69</f>
        <v>3.874373572751129E-3</v>
      </c>
    </row>
    <row r="70" spans="1:9" ht="16.5">
      <c r="A70" s="37"/>
      <c r="B70" s="177" t="s">
        <v>60</v>
      </c>
      <c r="C70" s="164" t="s">
        <v>129</v>
      </c>
      <c r="D70" s="162" t="s">
        <v>206</v>
      </c>
      <c r="E70" s="185">
        <v>701253.57142857148</v>
      </c>
      <c r="F70" s="184">
        <v>2281037.5</v>
      </c>
      <c r="G70" s="169">
        <f>(F70-E70)/E70</f>
        <v>2.252799832952213</v>
      </c>
      <c r="H70" s="184">
        <v>2271087.5</v>
      </c>
      <c r="I70" s="169">
        <f>(F70-H70)/H70</f>
        <v>4.3811610076670317E-3</v>
      </c>
    </row>
    <row r="71" spans="1:9" ht="16.5">
      <c r="A71" s="37"/>
      <c r="B71" s="177" t="s">
        <v>64</v>
      </c>
      <c r="C71" s="164" t="s">
        <v>133</v>
      </c>
      <c r="D71" s="162" t="s">
        <v>127</v>
      </c>
      <c r="E71" s="185">
        <v>65394.083333333336</v>
      </c>
      <c r="F71" s="184">
        <v>228791.5</v>
      </c>
      <c r="G71" s="169">
        <f>(F71-E71)/E71</f>
        <v>2.4986574983210761</v>
      </c>
      <c r="H71" s="184">
        <v>227793.5</v>
      </c>
      <c r="I71" s="169">
        <f>(F71-H71)/H71</f>
        <v>4.3811610076670317E-3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186061.5</v>
      </c>
      <c r="F72" s="184">
        <v>568998.5</v>
      </c>
      <c r="G72" s="169">
        <f>(F72-E72)/E72</f>
        <v>2.0581205676617675</v>
      </c>
      <c r="H72" s="184">
        <v>553886.66666666663</v>
      </c>
      <c r="I72" s="169">
        <f>(F72-H72)/H72</f>
        <v>2.7283258909765004E-2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207</v>
      </c>
      <c r="E73" s="188">
        <v>454952.11111111107</v>
      </c>
      <c r="F73" s="193">
        <v>959793.33333333337</v>
      </c>
      <c r="G73" s="175">
        <f>(F73-E73)/E73</f>
        <v>1.109657939578012</v>
      </c>
      <c r="H73" s="193">
        <v>919492.4444444445</v>
      </c>
      <c r="I73" s="175">
        <f>(F73-H73)/H73</f>
        <v>4.3829494339389152E-2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1615771.5998677248</v>
      </c>
      <c r="F74" s="83">
        <f>SUM(F68:F73)</f>
        <v>4745580.527777778</v>
      </c>
      <c r="G74" s="103">
        <f t="shared" ref="G74" si="10">(F74-E74)/E74</f>
        <v>1.9370367248479148</v>
      </c>
      <c r="H74" s="83">
        <f>SUM(H68:H73)</f>
        <v>4677157.5396825392</v>
      </c>
      <c r="I74" s="104">
        <f t="shared" ref="I74" si="11">(F74-H74)/H74</f>
        <v>1.462918182992891E-2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28612.166666666668</v>
      </c>
      <c r="F76" s="182">
        <v>112383.44444444444</v>
      </c>
      <c r="G76" s="169">
        <f>(F76-E76)/E76</f>
        <v>2.9278201386744951</v>
      </c>
      <c r="H76" s="182">
        <v>113326.125</v>
      </c>
      <c r="I76" s="169">
        <f>(F76-H76)/H76</f>
        <v>-8.3182986761045786E-3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72972.25</v>
      </c>
      <c r="F77" s="185">
        <v>276322.66666666669</v>
      </c>
      <c r="G77" s="169">
        <f>(F77-E77)/E77</f>
        <v>2.786681466813298</v>
      </c>
      <c r="H77" s="185">
        <v>275928.88888888888</v>
      </c>
      <c r="I77" s="169">
        <f>(F77-H77)/H77</f>
        <v>1.4270987694093048E-3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55942.888888888883</v>
      </c>
      <c r="F78" s="185">
        <v>214761.4</v>
      </c>
      <c r="G78" s="169">
        <f>(F78-E78)/E78</f>
        <v>2.8389401095561748</v>
      </c>
      <c r="H78" s="185">
        <v>213824.6</v>
      </c>
      <c r="I78" s="169">
        <f>(F78-H78)/H78</f>
        <v>4.381161007666977E-3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34761.916666666664</v>
      </c>
      <c r="F79" s="185">
        <v>143052</v>
      </c>
      <c r="G79" s="169">
        <f>(F79-E79)/E79</f>
        <v>3.1151931112352362</v>
      </c>
      <c r="H79" s="185">
        <v>142428</v>
      </c>
      <c r="I79" s="169">
        <f>(F79-H79)/H79</f>
        <v>4.3811610076670317E-3</v>
      </c>
    </row>
    <row r="80" spans="1:9" ht="16.5" customHeight="1" thickBot="1">
      <c r="A80" s="38"/>
      <c r="B80" s="177" t="s">
        <v>69</v>
      </c>
      <c r="C80" s="164" t="s">
        <v>140</v>
      </c>
      <c r="D80" s="161" t="s">
        <v>136</v>
      </c>
      <c r="E80" s="188">
        <v>26918.733333333334</v>
      </c>
      <c r="F80" s="188">
        <v>82122.444444444438</v>
      </c>
      <c r="G80" s="169">
        <f>(F80-E80)/E80</f>
        <v>2.0507544106004651</v>
      </c>
      <c r="H80" s="188">
        <v>81257</v>
      </c>
      <c r="I80" s="169">
        <f>(F80-H80)/H80</f>
        <v>1.0650706332309069E-2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219207.95555555556</v>
      </c>
      <c r="F81" s="83">
        <f>SUM(F76:F80)</f>
        <v>828641.95555555564</v>
      </c>
      <c r="G81" s="103">
        <f t="shared" ref="G81" si="12">(F81-E81)/E81</f>
        <v>2.7801636964108565</v>
      </c>
      <c r="H81" s="83">
        <f>SUM(H76:H80)</f>
        <v>826764.61388888885</v>
      </c>
      <c r="I81" s="104">
        <f t="shared" ref="I81" si="13">(F81-H81)/H81</f>
        <v>2.2707087786888419E-3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29260.61904761905</v>
      </c>
      <c r="F83" s="249">
        <v>99150.625</v>
      </c>
      <c r="G83" s="170">
        <f>(F83-E83)/E83</f>
        <v>2.3885347688181575</v>
      </c>
      <c r="H83" s="249">
        <v>100632.88888888889</v>
      </c>
      <c r="I83" s="170">
        <f>(F83-H83)/H83</f>
        <v>-1.4729418038723826E-2</v>
      </c>
    </row>
    <row r="84" spans="1:11" ht="16.5">
      <c r="A84" s="37"/>
      <c r="B84" s="177" t="s">
        <v>80</v>
      </c>
      <c r="C84" s="164" t="s">
        <v>151</v>
      </c>
      <c r="D84" s="160" t="s">
        <v>150</v>
      </c>
      <c r="E84" s="185">
        <v>47437.80000000001</v>
      </c>
      <c r="F84" s="185">
        <v>169645</v>
      </c>
      <c r="G84" s="169">
        <f>(F84-E84)/E84</f>
        <v>2.5761565671257931</v>
      </c>
      <c r="H84" s="185">
        <v>169513.66666666666</v>
      </c>
      <c r="I84" s="169">
        <f>(F84-H84)/H84</f>
        <v>7.7476545647259341E-4</v>
      </c>
    </row>
    <row r="85" spans="1:11" ht="16.5">
      <c r="A85" s="37"/>
      <c r="B85" s="177" t="s">
        <v>77</v>
      </c>
      <c r="C85" s="164" t="s">
        <v>146</v>
      </c>
      <c r="D85" s="162" t="s">
        <v>162</v>
      </c>
      <c r="E85" s="185">
        <v>23784.777777777777</v>
      </c>
      <c r="F85" s="185">
        <v>99421</v>
      </c>
      <c r="G85" s="169">
        <f>(F85-E85)/E85</f>
        <v>3.180026440814153</v>
      </c>
      <c r="H85" s="185">
        <v>99137.111111111109</v>
      </c>
      <c r="I85" s="169">
        <f>(F85-H85)/H85</f>
        <v>2.8635985627089022E-3</v>
      </c>
    </row>
    <row r="86" spans="1:11" ht="16.5">
      <c r="A86" s="37"/>
      <c r="B86" s="177" t="s">
        <v>74</v>
      </c>
      <c r="C86" s="164" t="s">
        <v>144</v>
      </c>
      <c r="D86" s="162" t="s">
        <v>142</v>
      </c>
      <c r="E86" s="185">
        <v>23816.333333333332</v>
      </c>
      <c r="F86" s="185">
        <v>73512.833333333328</v>
      </c>
      <c r="G86" s="169">
        <f>(F86-E86)/E86</f>
        <v>2.0866562163221318</v>
      </c>
      <c r="H86" s="185">
        <v>73192.166666666672</v>
      </c>
      <c r="I86" s="169">
        <f>(F86-H86)/H86</f>
        <v>4.381161007666899E-3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14697.199999999999</v>
      </c>
      <c r="F87" s="194">
        <v>44780.166666666664</v>
      </c>
      <c r="G87" s="169">
        <f>(F87-E87)/E87</f>
        <v>2.0468501936876868</v>
      </c>
      <c r="H87" s="194">
        <v>44584.833333333336</v>
      </c>
      <c r="I87" s="169">
        <f>(F87-H87)/H87</f>
        <v>4.3811610076669224E-3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32413.344444444443</v>
      </c>
      <c r="F88" s="194">
        <v>136174.5</v>
      </c>
      <c r="G88" s="169">
        <f>(F88-E88)/E88</f>
        <v>3.2011863426620244</v>
      </c>
      <c r="H88" s="194">
        <v>133703.77777777778</v>
      </c>
      <c r="I88" s="169">
        <f>(F88-H88)/H88</f>
        <v>1.847907563486112E-2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81999.833333333328</v>
      </c>
      <c r="F89" s="188">
        <v>780367</v>
      </c>
      <c r="G89" s="171">
        <f>(F89-E89)/E89</f>
        <v>8.5166900745733223</v>
      </c>
      <c r="H89" s="188">
        <v>714574.66666666663</v>
      </c>
      <c r="I89" s="171">
        <f>(F89-H89)/H89</f>
        <v>9.2072020465321161E-2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253409.90793650795</v>
      </c>
      <c r="F90" s="83">
        <f>SUM(F83:F89)</f>
        <v>1403051.125</v>
      </c>
      <c r="G90" s="111">
        <f t="shared" ref="G90:G91" si="14">(F90-E90)/E90</f>
        <v>4.5366861399576202</v>
      </c>
      <c r="H90" s="83">
        <f>SUM(H83:H89)</f>
        <v>1335339.111111111</v>
      </c>
      <c r="I90" s="104">
        <f t="shared" ref="I90:I91" si="15">(F90-H90)/H90</f>
        <v>5.0707729089539716E-2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5662389.5911111105</v>
      </c>
      <c r="F91" s="99">
        <f>SUM(F32,F39,F47,F55,F66,F74,F81,F90)</f>
        <v>19759157.619027775</v>
      </c>
      <c r="G91" s="101">
        <f t="shared" si="14"/>
        <v>2.4895439992412296</v>
      </c>
      <c r="H91" s="99">
        <f>SUM(H32,H39,H47,H55,H66,H74,H81,H90)</f>
        <v>19514932.466563493</v>
      </c>
      <c r="I91" s="112">
        <f t="shared" si="15"/>
        <v>1.2514783378458133E-2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219</v>
      </c>
      <c r="B9" s="26"/>
      <c r="C9" s="26"/>
      <c r="D9" s="26"/>
      <c r="E9" s="220"/>
      <c r="F9" s="220"/>
    </row>
    <row r="10" spans="1:12" ht="18">
      <c r="A10" s="2" t="s">
        <v>220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222</v>
      </c>
      <c r="E13" s="225" t="s">
        <v>223</v>
      </c>
      <c r="F13" s="225" t="s">
        <v>224</v>
      </c>
      <c r="G13" s="225" t="s">
        <v>225</v>
      </c>
      <c r="H13" s="225" t="s">
        <v>226</v>
      </c>
      <c r="I13" s="225" t="s">
        <v>227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40000</v>
      </c>
      <c r="E16" s="209">
        <v>85000</v>
      </c>
      <c r="F16" s="209">
        <v>67500</v>
      </c>
      <c r="G16" s="155">
        <v>57500</v>
      </c>
      <c r="H16" s="155">
        <v>51666</v>
      </c>
      <c r="I16" s="155">
        <f>AVERAGE(D16:H16)</f>
        <v>60333.2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55000</v>
      </c>
      <c r="E17" s="202">
        <v>50000</v>
      </c>
      <c r="F17" s="202">
        <v>32500</v>
      </c>
      <c r="G17" s="125">
        <v>55000</v>
      </c>
      <c r="H17" s="125">
        <v>46666</v>
      </c>
      <c r="I17" s="155">
        <f t="shared" ref="I17:I40" si="0">AVERAGE(D17:H17)</f>
        <v>47833.2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40000</v>
      </c>
      <c r="E18" s="212">
        <v>50000</v>
      </c>
      <c r="F18" s="202">
        <v>47500</v>
      </c>
      <c r="G18" s="125">
        <v>35000</v>
      </c>
      <c r="H18" s="125">
        <v>43333</v>
      </c>
      <c r="I18" s="155">
        <f t="shared" si="0"/>
        <v>43166.6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20000</v>
      </c>
      <c r="E19" s="202">
        <v>20000</v>
      </c>
      <c r="F19" s="202">
        <v>25000</v>
      </c>
      <c r="G19" s="125">
        <v>25000</v>
      </c>
      <c r="H19" s="125">
        <v>16666</v>
      </c>
      <c r="I19" s="155">
        <f t="shared" si="0"/>
        <v>21333.200000000001</v>
      </c>
      <c r="K19" s="207"/>
      <c r="L19" s="210"/>
      <c r="P19" s="221"/>
    </row>
    <row r="20" spans="1:16" ht="18">
      <c r="A20" s="88"/>
      <c r="B20" s="211" t="s">
        <v>8</v>
      </c>
      <c r="C20" s="164" t="s">
        <v>167</v>
      </c>
      <c r="D20" s="202">
        <v>150000</v>
      </c>
      <c r="E20" s="202">
        <v>80000</v>
      </c>
      <c r="F20" s="212">
        <v>110000</v>
      </c>
      <c r="G20" s="125">
        <v>80000</v>
      </c>
      <c r="H20" s="125">
        <v>133333</v>
      </c>
      <c r="I20" s="155">
        <f t="shared" si="0"/>
        <v>110666.6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60000</v>
      </c>
      <c r="E21" s="202">
        <v>65000</v>
      </c>
      <c r="F21" s="202">
        <v>62500</v>
      </c>
      <c r="G21" s="125">
        <v>50000</v>
      </c>
      <c r="H21" s="125">
        <v>56666</v>
      </c>
      <c r="I21" s="155">
        <f t="shared" si="0"/>
        <v>58833.2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12">
        <v>70000</v>
      </c>
      <c r="E22" s="202">
        <v>45000</v>
      </c>
      <c r="F22" s="202">
        <v>47500</v>
      </c>
      <c r="G22" s="125">
        <v>80000</v>
      </c>
      <c r="H22" s="125">
        <v>70000</v>
      </c>
      <c r="I22" s="155">
        <f t="shared" si="0"/>
        <v>62500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6000</v>
      </c>
      <c r="E23" s="202">
        <v>15000</v>
      </c>
      <c r="F23" s="212">
        <v>12500</v>
      </c>
      <c r="G23" s="125">
        <v>17500</v>
      </c>
      <c r="H23" s="125">
        <v>15000</v>
      </c>
      <c r="I23" s="155">
        <f t="shared" si="0"/>
        <v>13200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10000</v>
      </c>
      <c r="E24" s="202">
        <v>15000</v>
      </c>
      <c r="F24" s="202">
        <v>10000</v>
      </c>
      <c r="G24" s="125">
        <v>17500</v>
      </c>
      <c r="H24" s="125">
        <v>18333</v>
      </c>
      <c r="I24" s="155">
        <f t="shared" si="0"/>
        <v>14166.6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10000</v>
      </c>
      <c r="E25" s="202">
        <v>15000</v>
      </c>
      <c r="F25" s="202">
        <v>10000</v>
      </c>
      <c r="G25" s="125">
        <v>17500</v>
      </c>
      <c r="H25" s="125">
        <v>20000</v>
      </c>
      <c r="I25" s="155">
        <f t="shared" si="0"/>
        <v>14500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10000</v>
      </c>
      <c r="E26" s="202">
        <v>15000</v>
      </c>
      <c r="F26" s="202">
        <v>10000</v>
      </c>
      <c r="G26" s="125">
        <v>17500</v>
      </c>
      <c r="H26" s="125">
        <v>20000</v>
      </c>
      <c r="I26" s="155">
        <f t="shared" si="0"/>
        <v>14500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60000</v>
      </c>
      <c r="E27" s="202">
        <v>35000</v>
      </c>
      <c r="F27" s="202">
        <v>45000</v>
      </c>
      <c r="G27" s="125">
        <v>45000</v>
      </c>
      <c r="H27" s="125">
        <v>76666</v>
      </c>
      <c r="I27" s="155">
        <f t="shared" si="0"/>
        <v>52333.2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10000</v>
      </c>
      <c r="E28" s="202">
        <v>15000</v>
      </c>
      <c r="F28" s="202">
        <v>12500</v>
      </c>
      <c r="G28" s="125">
        <v>20000</v>
      </c>
      <c r="H28" s="125">
        <v>20000</v>
      </c>
      <c r="I28" s="155">
        <f t="shared" si="0"/>
        <v>15500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40000</v>
      </c>
      <c r="E29" s="212">
        <v>40000</v>
      </c>
      <c r="F29" s="202">
        <v>55000</v>
      </c>
      <c r="G29" s="125">
        <v>50000</v>
      </c>
      <c r="H29" s="125">
        <v>40000</v>
      </c>
      <c r="I29" s="155">
        <f t="shared" si="0"/>
        <v>45000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50000</v>
      </c>
      <c r="E30" s="202">
        <v>75000</v>
      </c>
      <c r="F30" s="202">
        <v>35000</v>
      </c>
      <c r="G30" s="125">
        <v>40000</v>
      </c>
      <c r="H30" s="125">
        <v>50000</v>
      </c>
      <c r="I30" s="155">
        <f t="shared" si="0"/>
        <v>50000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35000</v>
      </c>
      <c r="E31" s="203">
        <v>45000</v>
      </c>
      <c r="F31" s="203">
        <v>27500</v>
      </c>
      <c r="G31" s="158">
        <v>40000</v>
      </c>
      <c r="H31" s="158">
        <v>35000</v>
      </c>
      <c r="I31" s="155">
        <f t="shared" si="0"/>
        <v>36500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50000</v>
      </c>
      <c r="E33" s="209">
        <v>120000</v>
      </c>
      <c r="F33" s="209">
        <v>100000</v>
      </c>
      <c r="G33" s="155">
        <v>150000</v>
      </c>
      <c r="H33" s="155">
        <v>100000</v>
      </c>
      <c r="I33" s="155">
        <f t="shared" si="0"/>
        <v>104000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50000</v>
      </c>
      <c r="E34" s="202">
        <v>120000</v>
      </c>
      <c r="F34" s="202">
        <v>100000</v>
      </c>
      <c r="G34" s="125">
        <v>100000</v>
      </c>
      <c r="H34" s="125">
        <v>100000</v>
      </c>
      <c r="I34" s="155">
        <f t="shared" si="0"/>
        <v>94000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110000</v>
      </c>
      <c r="E35" s="202">
        <v>50000</v>
      </c>
      <c r="F35" s="202">
        <v>47500</v>
      </c>
      <c r="G35" s="125">
        <v>70000</v>
      </c>
      <c r="H35" s="125">
        <v>80000</v>
      </c>
      <c r="I35" s="155">
        <f t="shared" si="0"/>
        <v>71500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30000</v>
      </c>
      <c r="E36" s="202">
        <v>30000</v>
      </c>
      <c r="F36" s="202">
        <v>40000</v>
      </c>
      <c r="G36" s="125">
        <v>52500</v>
      </c>
      <c r="H36" s="125">
        <v>40000</v>
      </c>
      <c r="I36" s="155">
        <f t="shared" si="0"/>
        <v>38500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30000</v>
      </c>
      <c r="E37" s="202">
        <v>35000</v>
      </c>
      <c r="F37" s="202">
        <v>67500</v>
      </c>
      <c r="G37" s="125">
        <v>50000</v>
      </c>
      <c r="H37" s="125">
        <v>38333</v>
      </c>
      <c r="I37" s="155">
        <f t="shared" si="0"/>
        <v>44166.6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228</v>
      </c>
      <c r="D39" s="181">
        <v>1462500</v>
      </c>
      <c r="E39" s="181">
        <v>1750000</v>
      </c>
      <c r="F39" s="181">
        <v>1437750</v>
      </c>
      <c r="G39" s="219">
        <v>1192100</v>
      </c>
      <c r="H39" s="218">
        <v>1130000</v>
      </c>
      <c r="I39" s="155">
        <f t="shared" si="0"/>
        <v>1394470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1100000</v>
      </c>
      <c r="E40" s="187">
        <v>1100000</v>
      </c>
      <c r="F40" s="187">
        <v>958500</v>
      </c>
      <c r="G40" s="219">
        <v>1100400</v>
      </c>
      <c r="H40" s="125">
        <v>1000000</v>
      </c>
      <c r="I40" s="155">
        <f t="shared" si="0"/>
        <v>1051780</v>
      </c>
      <c r="K40" s="216"/>
      <c r="L40" s="210"/>
    </row>
    <row r="41" spans="1:12">
      <c r="D41" s="90">
        <f>SUM(D16:D40)</f>
        <v>3498500</v>
      </c>
      <c r="E41" s="90">
        <f t="shared" ref="E41:H41" si="1">SUM(E16:E40)</f>
        <v>3870000</v>
      </c>
      <c r="F41" s="90">
        <f t="shared" si="1"/>
        <v>3361250</v>
      </c>
      <c r="G41" s="90">
        <f t="shared" si="1"/>
        <v>3362500</v>
      </c>
      <c r="H41" s="90">
        <f t="shared" si="1"/>
        <v>3201662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17-07-2023</vt:lpstr>
      <vt:lpstr>By Order</vt:lpstr>
      <vt:lpstr>All Stores</vt:lpstr>
      <vt:lpstr>'17-07-2023'!Print_Titles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2023-07-12T10:11:47Z</cp:lastPrinted>
  <dcterms:created xsi:type="dcterms:W3CDTF">2010-10-20T06:23:14Z</dcterms:created>
  <dcterms:modified xsi:type="dcterms:W3CDTF">2023-07-20T10:50:24Z</dcterms:modified>
</cp:coreProperties>
</file>