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10-07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'10-07-2023'!$12:$14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84" i="11"/>
  <c r="G84" i="11"/>
  <c r="I85" i="11"/>
  <c r="G85" i="11"/>
  <c r="I86" i="11"/>
  <c r="G86" i="11"/>
  <c r="I83" i="11"/>
  <c r="G83" i="11"/>
  <c r="I89" i="11"/>
  <c r="G89" i="11"/>
  <c r="I88" i="11"/>
  <c r="G88" i="11"/>
  <c r="I87" i="11"/>
  <c r="G87" i="11"/>
  <c r="I77" i="11"/>
  <c r="G77" i="11"/>
  <c r="I76" i="11"/>
  <c r="G76" i="11"/>
  <c r="I78" i="11"/>
  <c r="G78" i="11"/>
  <c r="I80" i="11"/>
  <c r="G80" i="11"/>
  <c r="I79" i="11"/>
  <c r="G79" i="11"/>
  <c r="I69" i="11"/>
  <c r="G69" i="11"/>
  <c r="I72" i="11"/>
  <c r="G72" i="11"/>
  <c r="I70" i="11"/>
  <c r="G70" i="11"/>
  <c r="I73" i="11"/>
  <c r="G73" i="11"/>
  <c r="I71" i="11"/>
  <c r="G71" i="11"/>
  <c r="I68" i="11"/>
  <c r="G68" i="11"/>
  <c r="I60" i="11"/>
  <c r="G60" i="11"/>
  <c r="I59" i="11"/>
  <c r="G59" i="11"/>
  <c r="I57" i="11"/>
  <c r="G57" i="11"/>
  <c r="I65" i="11"/>
  <c r="G65" i="11"/>
  <c r="I61" i="11"/>
  <c r="G61" i="11"/>
  <c r="I63" i="11"/>
  <c r="G63" i="11"/>
  <c r="I58" i="11"/>
  <c r="G58" i="11"/>
  <c r="I64" i="11"/>
  <c r="G64" i="11"/>
  <c r="I62" i="11"/>
  <c r="G62" i="11"/>
  <c r="I50" i="11"/>
  <c r="G50" i="11"/>
  <c r="I52" i="11"/>
  <c r="G52" i="11"/>
  <c r="I51" i="11"/>
  <c r="G51" i="11"/>
  <c r="I49" i="11"/>
  <c r="G49" i="11"/>
  <c r="I53" i="11"/>
  <c r="G53" i="11"/>
  <c r="I54" i="11"/>
  <c r="G54" i="11"/>
  <c r="I46" i="11"/>
  <c r="G46" i="11"/>
  <c r="I44" i="11"/>
  <c r="G44" i="11"/>
  <c r="I41" i="11"/>
  <c r="G41" i="11"/>
  <c r="I45" i="11"/>
  <c r="G45" i="11"/>
  <c r="I43" i="11"/>
  <c r="G43" i="11"/>
  <c r="I42" i="11"/>
  <c r="G42" i="11"/>
  <c r="I35" i="11"/>
  <c r="G35" i="11"/>
  <c r="I36" i="11"/>
  <c r="G36" i="11"/>
  <c r="I38" i="11"/>
  <c r="G38" i="11"/>
  <c r="I37" i="11"/>
  <c r="G37" i="11"/>
  <c r="I34" i="11"/>
  <c r="G34" i="11"/>
  <c r="I24" i="11"/>
  <c r="G24" i="11"/>
  <c r="I18" i="11"/>
  <c r="G18" i="11"/>
  <c r="I25" i="11"/>
  <c r="G25" i="11"/>
  <c r="I27" i="11"/>
  <c r="G27" i="11"/>
  <c r="I29" i="11"/>
  <c r="G29" i="11"/>
  <c r="I22" i="11"/>
  <c r="G22" i="11"/>
  <c r="I19" i="11"/>
  <c r="G19" i="11"/>
  <c r="I20" i="11"/>
  <c r="G20" i="11"/>
  <c r="I21" i="11"/>
  <c r="G21" i="11"/>
  <c r="I23" i="11"/>
  <c r="G23" i="11"/>
  <c r="I31" i="11"/>
  <c r="G31" i="11"/>
  <c r="I17" i="11"/>
  <c r="G17" i="11"/>
  <c r="I26" i="11"/>
  <c r="G26" i="11"/>
  <c r="I16" i="11"/>
  <c r="G16" i="11"/>
  <c r="I30" i="11"/>
  <c r="G30" i="11"/>
  <c r="I28" i="11"/>
  <c r="G28" i="11"/>
  <c r="F19" i="8" l="1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<sst xmlns="http://schemas.openxmlformats.org/spreadsheetml/2006/main" count="851" uniqueCount="229">
  <si>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</si>
  <si>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</si>
  <si>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</si>
  <si>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</si>
  <si>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</si>
  <si>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</si>
  <si>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</si>
  <si>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</si>
  <si>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</si>
  <si>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</si>
  <si>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</si>
  <si>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</si>
  <si>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</si>
  <si>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</si>
  <si>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</si>
  <si>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</si>
  <si>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</si>
  <si>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</si>
  <si>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</si>
  <si>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</si>
  <si>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</si>
  <si>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</si>
  <si>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</si>
  <si>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</si>
  <si>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</si>
  <si>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</si>
  <si>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</si>
  <si>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</si>
  <si>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</si>
  <si>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</si>
  <si>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</si>
  <si>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</si>
  <si>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</si>
  <si>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</si>
  <si>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</si>
  <si>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</si>
  <si>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</si>
  <si>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</si>
  <si>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</si>
  <si>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</si>
  <si>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</si>
  <si>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</si>
  <si>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</si>
  <si>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</si>
  <si>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</si>
  <si>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</si>
  <si>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</si>
  <si>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</si>
  <si>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</si>
  <si>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</si>
  <si>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</si>
  <si>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</si>
  <si>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</si>
  <si>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</si>
  <si>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</si>
  <si>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</si>
  <si>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</si>
  <si>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</si>
  <si>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</si>
  <si>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</si>
  <si>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</si>
  <si>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</si>
  <si>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</si>
  <si>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</si>
  <si>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</si>
  <si>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</si>
  <si>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</si>
  <si>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</si>
  <si>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</si>
  <si>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</si>
  <si>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</si>
  <si>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</si>
  <si>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</si>
  <si>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</si>
  <si>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</si>
  <si>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</si>
  <si>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</si>
  <si>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</si>
  <si>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</si>
  <si>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</si>
  <si>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</si>
  <si>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</si>
  <si>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</si>
  <si>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</si>
  <si>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</si>
  <si>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</si>
  <si>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</si>
  <si>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</si>
  <si>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</si>
  <si>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</si>
  <si>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</si>
  <si>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</si>
  <si>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</si>
  <si>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</si>
  <si>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</si>
  <si>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</si>
  <si>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</si>
  <si>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</si>
  <si>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</si>
  <si>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</si>
  <si>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</si>
  <si>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</si>
  <si>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</si>
  <si>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</si>
  <si>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</si>
  <si>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</si>
  <si>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</si>
  <si>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</si>
  <si>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</si>
  <si>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</si>
  <si>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</si>
  <si>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</si>
  <si>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</si>
  <si>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</si>
  <si>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</si>
  <si>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</si>
  <si>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</si>
  <si>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</si>
  <si>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</si>
  <si>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</si>
  <si>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</si>
  <si>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</si>
  <si>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</si>
  <si>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</si>
  <si>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</si>
  <si>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</si>
  <si>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</si>
  <si>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</si>
  <si>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</si>
  <si>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</si>
  <si>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</si>
  <si>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</si>
  <si>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</si>
  <si>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</si>
  <si>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</si>
  <si>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</si>
  <si>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</si>
  <si>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</si>
  <si>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</si>
  <si>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</si>
  <si>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</si>
  <si>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</si>
  <si>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</si>
  <si>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</si>
  <si>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</si>
  <si>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</si>
  <si>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</si>
  <si>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</si>
  <si>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</si>
  <si>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</si>
  <si>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</si>
  <si>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</si>
  <si>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</si>
  <si>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</si>
  <si>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</si>
  <si>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</si>
  <si>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</si>
  <si>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</si>
  <si>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</si>
  <si>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</si>
  <si>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</si>
  <si>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</si>
  <si>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</si>
  <si>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</si>
  <si>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</si>
  <si>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</si>
  <si>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</si>
  <si>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</si>
  <si>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</si>
  <si>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</si>
  <si>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</si>
  <si>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</si>
  <si>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</si>
  <si>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</si>
  <si>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</si>
  <si>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</si>
  <si>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</si>
  <si>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</si>
  <si>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</si>
  <si>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</si>
  <si>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</si>
  <si>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</si>
  <si>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</si>
  <si>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</si>
  <si>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</si>
  <si>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</si>
  <si>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</si>
  <si>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</si>
  <si>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</si>
  <si>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</si>
  <si>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</si>
  <si>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</si>
  <si>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</si>
  <si>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</si>
  <si>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</si>
  <si>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</si>
  <si>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</si>
  <si>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</si>
  <si>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</si>
  <si>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</si>
  <si>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</si>
  <si>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</si>
  <si>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</si>
  <si>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</si>
  <si>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</si>
  <si>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</si>
  <si>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</si>
  <si>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</si>
  <si>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أسعار  السوبرماركات في 03-07-2023 (ل.ل.)</t>
  </si>
  <si>
    <t>معدل أسعار المحلات والملاحم في 03-07-2023 (ل.ل.)</t>
  </si>
  <si>
    <t>المعدل العام للأسعار في 03-07-2023  (ل.ل.)</t>
  </si>
  <si>
    <t>معدل الأسعار في تموز 2022 (ل.ل.)</t>
  </si>
  <si>
    <t>سعر صرف الدولار الأمريكي</t>
  </si>
  <si>
    <t xml:space="preserve"> التاريخ 10تموز 2023</t>
  </si>
  <si>
    <t>معدل أسعار  السوبرماركات في 10-07-2023 (ل.ل.)</t>
  </si>
  <si>
    <t xml:space="preserve"> التاريخ 10 تموز 2023</t>
  </si>
  <si>
    <t>معدل أسعار المحلات والملاحم في 10-07-2023 (ل.ل.)</t>
  </si>
  <si>
    <t>المعدل العام للأسعار في 10-07-2023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</si>
  <si>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</si>
  <si>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</si>
  <si>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التاريخ10تموز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</si>
  <si>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</si>
  <si>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</si>
  <si>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</si>
  <si>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</si>
  <si>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</si>
  <si>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</si>
  <si>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</si>
  <si>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1$=91300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</si>
</sst>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211</v>
      </c>
      <c r="F12" s="224" t="s">
        <v>214</v>
      </c>
      <c r="G12" s="224" t="s">
        <v>197</v>
      </c>
      <c r="H12" s="224" t="s">
        <v>208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13628.49537037037</v>
      </c>
      <c r="F15" s="190">
        <v>77648.800000000003</v>
      </c>
      <c r="G15" s="45">
        <f t="shared" ref="G15:G30" si="0">(F15-E15)/E15</f>
        <v>4.6975328449548286</v>
      </c>
      <c r="H15" s="190">
        <v>74832</v>
      </c>
      <c r="I15" s="45">
        <f t="shared" ref="I15:I30" si="1">(F15-H15)/H15</f>
        <v>3.7641650630746246E-2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16151.033333333333</v>
      </c>
      <c r="F16" s="184">
        <v>71609.777777777781</v>
      </c>
      <c r="G16" s="48">
        <f>(F16-E16)/E16</f>
        <v>3.4337582803439481</v>
      </c>
      <c r="H16" s="184">
        <v>57561</v>
      </c>
      <c r="I16" s="44">
        <f t="shared" si="1"/>
        <v>0.24406764611069615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15781.003703703704</v>
      </c>
      <c r="F17" s="184">
        <v>49048.800000000003</v>
      </c>
      <c r="G17" s="48">
        <f t="shared" si="0"/>
        <v>2.1080912799284466</v>
      </c>
      <c r="H17" s="184">
        <v>52720.888888888891</v>
      </c>
      <c r="I17" s="44">
        <f t="shared" si="1"/>
        <v>-6.9651498035777484E-2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11560.644444444442</v>
      </c>
      <c r="F18" s="184">
        <v>24048.799999999999</v>
      </c>
      <c r="G18" s="48">
        <f t="shared" si="0"/>
        <v>1.0802300525345572</v>
      </c>
      <c r="H18" s="184">
        <v>22720.888888888891</v>
      </c>
      <c r="I18" s="44">
        <f t="shared" si="1"/>
        <v>5.8444505301044454E-2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24381.75277777778</v>
      </c>
      <c r="F19" s="184">
        <v>138498.66666666666</v>
      </c>
      <c r="G19" s="48">
        <f t="shared" si="0"/>
        <v>4.6804228936690011</v>
      </c>
      <c r="H19" s="184">
        <v>143686</v>
      </c>
      <c r="I19" s="44">
        <f t="shared" si="1"/>
        <v>-3.6101870281957486E-2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13857.29351851852</v>
      </c>
      <c r="F20" s="184">
        <v>72948.800000000003</v>
      </c>
      <c r="G20" s="48">
        <f t="shared" si="0"/>
        <v>4.2642891559245069</v>
      </c>
      <c r="H20" s="184">
        <v>51608.666666666664</v>
      </c>
      <c r="I20" s="44">
        <f t="shared" si="1"/>
        <v>0.41349902471161187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16433.037037037036</v>
      </c>
      <c r="F21" s="184">
        <v>101448.8</v>
      </c>
      <c r="G21" s="48">
        <f t="shared" si="0"/>
        <v>5.1734662784093475</v>
      </c>
      <c r="H21" s="184">
        <v>105166.44444444444</v>
      </c>
      <c r="I21" s="44">
        <f t="shared" si="1"/>
        <v>-3.5350101109563797E-2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4616.5814814814821</v>
      </c>
      <c r="F22" s="184">
        <v>19222</v>
      </c>
      <c r="G22" s="48">
        <f t="shared" si="0"/>
        <v>3.1636869352583314</v>
      </c>
      <c r="H22" s="184">
        <v>18928.285714285714</v>
      </c>
      <c r="I22" s="44">
        <f t="shared" si="1"/>
        <v>1.5517215354194053E-2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6400.2833333333338</v>
      </c>
      <c r="F23" s="184">
        <v>23944.222222222223</v>
      </c>
      <c r="G23" s="48">
        <f t="shared" si="0"/>
        <v>2.7411190997620767</v>
      </c>
      <c r="H23" s="184">
        <v>23083</v>
      </c>
      <c r="I23" s="44">
        <f t="shared" si="1"/>
        <v>3.7309804714388189E-2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5521.7583333333332</v>
      </c>
      <c r="F24" s="184">
        <v>23722</v>
      </c>
      <c r="G24" s="48">
        <f t="shared" si="0"/>
        <v>3.2960952957315834</v>
      </c>
      <c r="H24" s="184">
        <v>23714</v>
      </c>
      <c r="I24" s="44">
        <f t="shared" si="1"/>
        <v>3.3735346208990468E-4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6652.625</v>
      </c>
      <c r="F25" s="184">
        <v>23849.8</v>
      </c>
      <c r="G25" s="48">
        <f>(F25-E25)/E25</f>
        <v>2.5850209503767307</v>
      </c>
      <c r="H25" s="184">
        <v>23083</v>
      </c>
      <c r="I25" s="44">
        <f t="shared" si="1"/>
        <v>3.3219252263570559E-2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13495.785185185185</v>
      </c>
      <c r="F26" s="184">
        <v>70928.28571428571</v>
      </c>
      <c r="G26" s="48">
        <f>(F26-E26)/E26</f>
        <v>4.2555879291963148</v>
      </c>
      <c r="H26" s="184">
        <v>57499.666666666664</v>
      </c>
      <c r="I26" s="44">
        <f t="shared" si="1"/>
        <v>0.23354255469803964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5868.95</v>
      </c>
      <c r="F27" s="184">
        <v>21388.666666666668</v>
      </c>
      <c r="G27" s="48">
        <f t="shared" si="0"/>
        <v>2.6443770464336325</v>
      </c>
      <c r="H27" s="184">
        <v>19083</v>
      </c>
      <c r="I27" s="44">
        <f t="shared" si="1"/>
        <v>0.12082307114534759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13027</v>
      </c>
      <c r="F28" s="184">
        <v>47832</v>
      </c>
      <c r="G28" s="48">
        <f t="shared" si="0"/>
        <v>2.6717586551009442</v>
      </c>
      <c r="H28" s="184">
        <v>43887.555555555555</v>
      </c>
      <c r="I28" s="44">
        <f t="shared" si="1"/>
        <v>8.9876148136145931E-2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17860.267857142855</v>
      </c>
      <c r="F29" s="184">
        <v>63231.25</v>
      </c>
      <c r="G29" s="48">
        <f t="shared" si="0"/>
        <v>2.5403304421726203</v>
      </c>
      <c r="H29" s="184">
        <v>67750</v>
      </c>
      <c r="I29" s="44">
        <f t="shared" si="1"/>
        <v>-6.669741697416974E-2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13260.3</v>
      </c>
      <c r="F30" s="187">
        <v>43776.444444444445</v>
      </c>
      <c r="G30" s="51">
        <f t="shared" si="0"/>
        <v>2.3013162933300491</v>
      </c>
      <c r="H30" s="187">
        <v>42332</v>
      </c>
      <c r="I30" s="56">
        <f t="shared" si="1"/>
        <v>3.4121809610801412E-2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27497.174603174601</v>
      </c>
      <c r="F32" s="190">
        <v>150641.14285714287</v>
      </c>
      <c r="G32" s="45">
        <f>(F32-E32)/E32</f>
        <v>4.4784226027262841</v>
      </c>
      <c r="H32" s="190">
        <v>157784</v>
      </c>
      <c r="I32" s="44">
        <f>(F32-H32)/H32</f>
        <v>-4.5269844489030132E-2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26663.807936507932</v>
      </c>
      <c r="F33" s="184">
        <v>148498.28571428571</v>
      </c>
      <c r="G33" s="48">
        <f>(F33-E33)/E33</f>
        <v>4.5692827546572117</v>
      </c>
      <c r="H33" s="184">
        <v>135748</v>
      </c>
      <c r="I33" s="44">
        <f>(F33-H33)/H33</f>
        <v>9.3926140453529414E-2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24558.033333333333</v>
      </c>
      <c r="F34" s="184">
        <v>80641.428571428565</v>
      </c>
      <c r="G34" s="48">
        <f>(F34-E34)/E34</f>
        <v>2.2837087350138745</v>
      </c>
      <c r="H34" s="184">
        <v>69641.428571428565</v>
      </c>
      <c r="I34" s="44">
        <f>(F34-H34)/H34</f>
        <v>0.15795195798888184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11113.3</v>
      </c>
      <c r="F35" s="184">
        <v>55000</v>
      </c>
      <c r="G35" s="48">
        <f>(F35-E35)/E35</f>
        <v>3.949025042066713</v>
      </c>
      <c r="H35" s="184">
        <v>55000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22758.066666666666</v>
      </c>
      <c r="F36" s="184">
        <v>64276.444444444445</v>
      </c>
      <c r="G36" s="51">
        <f>(F36-E36)/E36</f>
        <v>1.8243367675246775</v>
      </c>
      <c r="H36" s="184">
        <v>62212.571428571428</v>
      </c>
      <c r="I36" s="56">
        <f>(F36-H36)/H36</f>
        <v>3.3174533192903422E-2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411723.1333333333</v>
      </c>
      <c r="F38" s="184">
        <v>1534753</v>
      </c>
      <c r="G38" s="45">
        <f t="shared" ref="G38:G43" si="2">(F38-E38)/E38</f>
        <v>2.7276336347063004</v>
      </c>
      <c r="H38" s="184">
        <v>1641144</v>
      </c>
      <c r="I38" s="44">
        <f t="shared" ref="I38:I43" si="3">(F38-H38)/H38</f>
        <v>-6.4827339953105884E-2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282484.0523809524</v>
      </c>
      <c r="F39" s="184">
        <v>860730.75</v>
      </c>
      <c r="G39" s="48">
        <f t="shared" si="2"/>
        <v>2.0470065221212401</v>
      </c>
      <c r="H39" s="184">
        <v>842061.42857142852</v>
      </c>
      <c r="I39" s="44">
        <f t="shared" si="3"/>
        <v>2.2170973274769631E-2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172354.51111111112</v>
      </c>
      <c r="F40" s="184">
        <v>644447.57142857148</v>
      </c>
      <c r="G40" s="48">
        <f t="shared" si="2"/>
        <v>2.7390815434654794</v>
      </c>
      <c r="H40" s="184">
        <v>625860</v>
      </c>
      <c r="I40" s="44">
        <f t="shared" si="3"/>
        <v>2.9699248120300833E-2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85929.666666666672</v>
      </c>
      <c r="F41" s="184">
        <v>291247</v>
      </c>
      <c r="G41" s="48">
        <f t="shared" si="2"/>
        <v>2.3893649457502062</v>
      </c>
      <c r="H41" s="184">
        <v>303910.71428571426</v>
      </c>
      <c r="I41" s="44">
        <f t="shared" si="3"/>
        <v>-4.1669193254597725E-2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70888.888888888891</v>
      </c>
      <c r="F42" s="184">
        <v>255335.66666666666</v>
      </c>
      <c r="G42" s="48">
        <f t="shared" si="2"/>
        <v>2.6019137931034479</v>
      </c>
      <c r="H42" s="184">
        <v>253912.5</v>
      </c>
      <c r="I42" s="44">
        <f t="shared" si="3"/>
        <v>5.6049492115065507E-3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178547.9523809524</v>
      </c>
      <c r="F43" s="184">
        <v>697227.66666666663</v>
      </c>
      <c r="G43" s="51">
        <f t="shared" si="2"/>
        <v>2.9049883091297062</v>
      </c>
      <c r="H43" s="184">
        <v>672868.125</v>
      </c>
      <c r="I43" s="59">
        <f t="shared" si="3"/>
        <v>3.6202549595682851E-2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114572.43055555556</v>
      </c>
      <c r="F45" s="184">
        <v>399488.22222222225</v>
      </c>
      <c r="G45" s="45">
        <f t="shared" ref="G45:G50" si="4">(F45-E45)/E45</f>
        <v>2.486774438537485</v>
      </c>
      <c r="H45" s="184">
        <v>387616.875</v>
      </c>
      <c r="I45" s="44">
        <f t="shared" ref="I45:I50" si="5">(F45-H45)/H45</f>
        <v>3.0626497420222606E-2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94327.925925925942</v>
      </c>
      <c r="F46" s="184">
        <v>307072.33333333331</v>
      </c>
      <c r="G46" s="48">
        <f t="shared" si="4"/>
        <v>2.2553703510291512</v>
      </c>
      <c r="H46" s="184">
        <v>305000</v>
      </c>
      <c r="I46" s="84">
        <f t="shared" si="5"/>
        <v>6.7945355191256192E-3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286737.57142857142</v>
      </c>
      <c r="F47" s="184">
        <v>895913.85714285716</v>
      </c>
      <c r="G47" s="48">
        <f t="shared" si="4"/>
        <v>2.1245080743317808</v>
      </c>
      <c r="H47" s="184">
        <v>947177.5</v>
      </c>
      <c r="I47" s="84">
        <f t="shared" si="5"/>
        <v>-5.4122530209113749E-2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353897.23873015872</v>
      </c>
      <c r="F48" s="184">
        <v>1329746.4575</v>
      </c>
      <c r="G48" s="48">
        <f t="shared" si="4"/>
        <v>2.7574366566728474</v>
      </c>
      <c r="H48" s="184">
        <v>1340170</v>
      </c>
      <c r="I48" s="84">
        <f t="shared" si="5"/>
        <v>-7.777776326883889E-3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28792.333333333332</v>
      </c>
      <c r="F49" s="184">
        <v>141286.75</v>
      </c>
      <c r="G49" s="48">
        <f t="shared" si="4"/>
        <v>3.9070962177431494</v>
      </c>
      <c r="H49" s="184">
        <v>141596.25</v>
      </c>
      <c r="I49" s="44">
        <f t="shared" si="5"/>
        <v>-2.185792349726776E-3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1858000</v>
      </c>
      <c r="G50" s="56">
        <f t="shared" si="4"/>
        <v>5.887859128822984</v>
      </c>
      <c r="H50" s="184">
        <v>1890000</v>
      </c>
      <c r="I50" s="59">
        <f t="shared" si="5"/>
        <v>-1.6931216931216932E-2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53694.444444444438</v>
      </c>
      <c r="F52" s="181">
        <v>155210</v>
      </c>
      <c r="G52" s="183">
        <f t="shared" ref="G52:G60" si="6">(F52-E52)/E52</f>
        <v>1.8906156233833422</v>
      </c>
      <c r="H52" s="181">
        <v>148230</v>
      </c>
      <c r="I52" s="116">
        <f t="shared" ref="I52:I60" si="7">(F52-H52)/H52</f>
        <v>4.7088983336706469E-2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56249.444444444445</v>
      </c>
      <c r="F53" s="184">
        <v>172009.2</v>
      </c>
      <c r="G53" s="186">
        <f t="shared" si="6"/>
        <v>2.0579715355213386</v>
      </c>
      <c r="H53" s="184">
        <v>161955</v>
      </c>
      <c r="I53" s="84">
        <f t="shared" si="7"/>
        <v>6.2080207465036653E-2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46967.200000000004</v>
      </c>
      <c r="F54" s="184">
        <v>128580.83333333333</v>
      </c>
      <c r="G54" s="186">
        <f t="shared" si="6"/>
        <v>1.7376729575817449</v>
      </c>
      <c r="H54" s="184">
        <v>134505</v>
      </c>
      <c r="I54" s="84">
        <f t="shared" si="7"/>
        <v>-4.4044211491518319E-2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60712.916666666664</v>
      </c>
      <c r="F55" s="184">
        <v>179495.8</v>
      </c>
      <c r="G55" s="186">
        <f t="shared" si="6"/>
        <v>1.9564680772213492</v>
      </c>
      <c r="H55" s="184">
        <v>171257.5</v>
      </c>
      <c r="I55" s="84">
        <f t="shared" si="7"/>
        <v>4.810475453629761E-2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29560.277777777777</v>
      </c>
      <c r="F56" s="184">
        <v>98451.833333333328</v>
      </c>
      <c r="G56" s="191">
        <f t="shared" si="6"/>
        <v>2.3305449317308322</v>
      </c>
      <c r="H56" s="184">
        <v>95617.5</v>
      </c>
      <c r="I56" s="85">
        <f t="shared" si="7"/>
        <v>2.9642412041031491E-2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21777.777777777777</v>
      </c>
      <c r="F57" s="187">
        <v>113759.8</v>
      </c>
      <c r="G57" s="189">
        <f t="shared" si="6"/>
        <v>4.2236642857142854</v>
      </c>
      <c r="H57" s="187">
        <v>103944</v>
      </c>
      <c r="I57" s="117">
        <f t="shared" si="7"/>
        <v>9.4433541137535618E-2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60382.973544973553</v>
      </c>
      <c r="F58" s="190">
        <v>210381.28571428571</v>
      </c>
      <c r="G58" s="44">
        <f t="shared" si="6"/>
        <v>2.4841160241569193</v>
      </c>
      <c r="H58" s="190">
        <v>228902.5</v>
      </c>
      <c r="I58" s="44">
        <f t="shared" si="7"/>
        <v>-8.0913114910122388E-2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65545.527777777766</v>
      </c>
      <c r="F59" s="184">
        <v>203484.875</v>
      </c>
      <c r="G59" s="48">
        <f t="shared" si="6"/>
        <v>2.1044814482215295</v>
      </c>
      <c r="H59" s="184">
        <v>208489.28571428571</v>
      </c>
      <c r="I59" s="44">
        <f t="shared" si="7"/>
        <v>-2.400320331637458E-2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518016.66666666669</v>
      </c>
      <c r="F60" s="184">
        <v>1030776.9999999999</v>
      </c>
      <c r="G60" s="51">
        <f t="shared" si="6"/>
        <v>0.98985296483382101</v>
      </c>
      <c r="H60" s="184">
        <v>1033034.9999999999</v>
      </c>
      <c r="I60" s="51">
        <f t="shared" si="7"/>
        <v>-2.1857923497267764E-3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125287.45833333333</v>
      </c>
      <c r="F62" s="184">
        <v>408955</v>
      </c>
      <c r="G62" s="45">
        <f t="shared" ref="G62:G67" si="8">(F62-E62)/E62</f>
        <v>2.2641335808086671</v>
      </c>
      <c r="H62" s="184">
        <v>425605</v>
      </c>
      <c r="I62" s="44">
        <f t="shared" ref="I62:I67" si="9">(F62-H62)/H62</f>
        <v>-3.9120781005862242E-2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701253.57142857148</v>
      </c>
      <c r="F63" s="184">
        <v>2271087.5</v>
      </c>
      <c r="G63" s="48">
        <f t="shared" si="8"/>
        <v>2.2386109569088011</v>
      </c>
      <c r="H63" s="184">
        <v>2276062.5</v>
      </c>
      <c r="I63" s="44">
        <f t="shared" si="9"/>
        <v>-2.185792349726776E-3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454952.11111111107</v>
      </c>
      <c r="F64" s="184">
        <v>919492.4444444445</v>
      </c>
      <c r="G64" s="48">
        <f t="shared" si="8"/>
        <v>1.0210752340478328</v>
      </c>
      <c r="H64" s="184">
        <v>744200</v>
      </c>
      <c r="I64" s="84">
        <f t="shared" si="9"/>
        <v>0.23554480575711434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186061.5</v>
      </c>
      <c r="F65" s="184">
        <v>553886.66666666663</v>
      </c>
      <c r="G65" s="48">
        <f t="shared" si="8"/>
        <v>1.9769010067459771</v>
      </c>
      <c r="H65" s="184">
        <v>556686</v>
      </c>
      <c r="I65" s="84">
        <f t="shared" si="9"/>
        <v>-5.0285678700979948E-3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82822.875661375656</v>
      </c>
      <c r="F66" s="184">
        <v>295942.42857142858</v>
      </c>
      <c r="G66" s="48">
        <f t="shared" si="8"/>
        <v>2.5731967310746366</v>
      </c>
      <c r="H66" s="184">
        <v>258830.625</v>
      </c>
      <c r="I66" s="84">
        <f t="shared" si="9"/>
        <v>0.1433825829977754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65394.083333333336</v>
      </c>
      <c r="F67" s="184">
        <v>227793.5</v>
      </c>
      <c r="G67" s="51">
        <f t="shared" si="8"/>
        <v>2.4833961788082255</v>
      </c>
      <c r="H67" s="184">
        <v>231625.71428571429</v>
      </c>
      <c r="I67" s="85">
        <f t="shared" si="9"/>
        <v>-1.6544856850337384E-2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72972.25</v>
      </c>
      <c r="F69" s="190">
        <v>275928.88888888888</v>
      </c>
      <c r="G69" s="45">
        <f>(F69-E69)/E69</f>
        <v>2.7812851993585079</v>
      </c>
      <c r="H69" s="190">
        <v>270496.875</v>
      </c>
      <c r="I69" s="44">
        <f>(F69-H69)/H69</f>
        <v>2.0081614210474247E-2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55942.888888888883</v>
      </c>
      <c r="F70" s="184">
        <v>213824.6</v>
      </c>
      <c r="G70" s="48">
        <f>(F70-E70)/E70</f>
        <v>2.8221944602233235</v>
      </c>
      <c r="H70" s="184">
        <v>202032</v>
      </c>
      <c r="I70" s="44">
        <f>(F70-H70)/H70</f>
        <v>5.8369961194266282E-2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26918.733333333334</v>
      </c>
      <c r="F71" s="184">
        <v>81257</v>
      </c>
      <c r="G71" s="48">
        <f>(F71-E71)/E71</f>
        <v>2.0186041443257605</v>
      </c>
      <c r="H71" s="184">
        <v>80316.666666666672</v>
      </c>
      <c r="I71" s="44">
        <f>(F71-H71)/H71</f>
        <v>1.170782319983393E-2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34761.916666666664</v>
      </c>
      <c r="F72" s="184">
        <v>142428</v>
      </c>
      <c r="G72" s="48">
        <f>(F72-E72)/E72</f>
        <v>3.0972424324512224</v>
      </c>
      <c r="H72" s="184">
        <v>143883.75</v>
      </c>
      <c r="I72" s="44">
        <f>(F72-H72)/H72</f>
        <v>-1.0117542807996038E-2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28612.166666666668</v>
      </c>
      <c r="F73" s="193">
        <v>113326.125</v>
      </c>
      <c r="G73" s="48">
        <f>(F73-E73)/E73</f>
        <v>2.9607669814123359</v>
      </c>
      <c r="H73" s="193">
        <v>114070</v>
      </c>
      <c r="I73" s="59">
        <f>(F73-H73)/H73</f>
        <v>-6.5212150433944073E-3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23816.333333333332</v>
      </c>
      <c r="F75" s="181">
        <v>73192.166666666672</v>
      </c>
      <c r="G75" s="44">
        <f t="shared" ref="G75:G81" si="10">(F75-E75)/E75</f>
        <v>2.0731920670688186</v>
      </c>
      <c r="H75" s="181">
        <v>72834</v>
      </c>
      <c r="I75" s="45">
        <f t="shared" ref="I75:I81" si="11">(F75-H75)/H75</f>
        <v>4.9175751251705454E-3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29260.61904761905</v>
      </c>
      <c r="F76" s="184">
        <v>100632.88888888889</v>
      </c>
      <c r="G76" s="48">
        <f t="shared" si="10"/>
        <v>2.4391920664808162</v>
      </c>
      <c r="H76" s="184">
        <v>99674</v>
      </c>
      <c r="I76" s="44">
        <f t="shared" si="11"/>
        <v>9.6202509068452208E-3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14697.199999999999</v>
      </c>
      <c r="F77" s="184">
        <v>44584.833333333336</v>
      </c>
      <c r="G77" s="48">
        <f t="shared" si="10"/>
        <v>2.0335596803019174</v>
      </c>
      <c r="H77" s="184">
        <v>43920</v>
      </c>
      <c r="I77" s="44">
        <f t="shared" si="11"/>
        <v>1.5137370977534967E-2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23784.777777777777</v>
      </c>
      <c r="F78" s="184">
        <v>99137.111111111109</v>
      </c>
      <c r="G78" s="48">
        <f t="shared" si="10"/>
        <v>3.1680907022698923</v>
      </c>
      <c r="H78" s="184">
        <v>102596.25</v>
      </c>
      <c r="I78" s="44">
        <f t="shared" si="11"/>
        <v>-3.3716036296539985E-2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32413.344444444443</v>
      </c>
      <c r="F79" s="184">
        <v>133703.77777777778</v>
      </c>
      <c r="G79" s="48">
        <f t="shared" si="10"/>
        <v>3.1249608785956129</v>
      </c>
      <c r="H79" s="184">
        <v>133590</v>
      </c>
      <c r="I79" s="44">
        <f t="shared" si="11"/>
        <v>8.5169382272461266E-4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81999.833333333328</v>
      </c>
      <c r="F80" s="184">
        <v>714574.66666666663</v>
      </c>
      <c r="G80" s="48">
        <f t="shared" si="10"/>
        <v>7.7143429153311285</v>
      </c>
      <c r="H80" s="184">
        <v>716140</v>
      </c>
      <c r="I80" s="44">
        <f t="shared" si="11"/>
        <v>-2.1857923497268302E-3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47437.80000000001</v>
      </c>
      <c r="F81" s="187">
        <v>169513.66666666666</v>
      </c>
      <c r="G81" s="51">
        <f t="shared" si="10"/>
        <v>2.5733880295179503</v>
      </c>
      <c r="H81" s="187">
        <v>170007</v>
      </c>
      <c r="I81" s="56">
        <f t="shared" si="11"/>
        <v>-2.9018412967309758E-3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211</v>
      </c>
      <c r="F12" s="232" t="s">
        <v>216</v>
      </c>
      <c r="G12" s="224" t="s">
        <v>197</v>
      </c>
      <c r="H12" s="232" t="s">
        <v>209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13628.49537037037</v>
      </c>
      <c r="F15" s="155">
        <v>67500</v>
      </c>
      <c r="G15" s="44">
        <f>(F15-E15)/E15</f>
        <v>3.9528578295408412</v>
      </c>
      <c r="H15" s="155">
        <v>58500</v>
      </c>
      <c r="I15" s="118">
        <f>(F15-H15)/H15</f>
        <v>0.15384615384615385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16151.033333333333</v>
      </c>
      <c r="F16" s="155">
        <v>46000</v>
      </c>
      <c r="G16" s="48">
        <f t="shared" ref="G16:G39" si="0">(F16-E16)/E16</f>
        <v>1.8481149812911868</v>
      </c>
      <c r="H16" s="155">
        <v>45666.6</v>
      </c>
      <c r="I16" s="48">
        <f>(F16-H16)/H16</f>
        <v>7.3007405850227837E-3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15781.003703703704</v>
      </c>
      <c r="F17" s="155">
        <v>40666.666000000005</v>
      </c>
      <c r="G17" s="48">
        <f t="shared" si="0"/>
        <v>1.5769378655209232</v>
      </c>
      <c r="H17" s="155">
        <v>47166.6</v>
      </c>
      <c r="I17" s="48">
        <f t="shared" ref="I17:I29" si="1">(F17-H17)/H17</f>
        <v>-0.13780798276746667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11560.644444444442</v>
      </c>
      <c r="F18" s="155">
        <v>19733.333999999999</v>
      </c>
      <c r="G18" s="48">
        <f t="shared" si="0"/>
        <v>0.70694065498078751</v>
      </c>
      <c r="H18" s="155">
        <v>18333.2</v>
      </c>
      <c r="I18" s="48">
        <f t="shared" si="1"/>
        <v>7.6371500883642682E-2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24381.75277777778</v>
      </c>
      <c r="F19" s="155">
        <v>80833.334000000003</v>
      </c>
      <c r="G19" s="48">
        <f t="shared" si="0"/>
        <v>2.3153208769171751</v>
      </c>
      <c r="H19" s="155">
        <v>95000</v>
      </c>
      <c r="I19" s="48">
        <f t="shared" si="1"/>
        <v>-0.14912279999999997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13857.29351851852</v>
      </c>
      <c r="F20" s="155">
        <v>50833.333999999995</v>
      </c>
      <c r="G20" s="48">
        <f t="shared" si="0"/>
        <v>2.668345043862113</v>
      </c>
      <c r="H20" s="155">
        <v>37450</v>
      </c>
      <c r="I20" s="48">
        <f t="shared" si="1"/>
        <v>0.35736539385847782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16433.037037037036</v>
      </c>
      <c r="F21" s="155">
        <v>72333.2</v>
      </c>
      <c r="G21" s="48">
        <f t="shared" si="0"/>
        <v>3.4016939678876339</v>
      </c>
      <c r="H21" s="155">
        <v>67766.600000000006</v>
      </c>
      <c r="I21" s="48">
        <f t="shared" si="1"/>
        <v>6.7387178934755335E-2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4616.5814814814821</v>
      </c>
      <c r="F22" s="155">
        <v>13500</v>
      </c>
      <c r="G22" s="48">
        <f t="shared" si="0"/>
        <v>1.9242416827586868</v>
      </c>
      <c r="H22" s="155">
        <v>14500</v>
      </c>
      <c r="I22" s="48">
        <f t="shared" si="1"/>
        <v>-6.8965517241379309E-2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6400.2833333333338</v>
      </c>
      <c r="F23" s="155">
        <v>13900</v>
      </c>
      <c r="G23" s="48">
        <f t="shared" si="0"/>
        <v>1.171778853540338</v>
      </c>
      <c r="H23" s="155">
        <v>15850</v>
      </c>
      <c r="I23" s="48">
        <f t="shared" si="1"/>
        <v>-0.12302839116719243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5521.7583333333332</v>
      </c>
      <c r="F24" s="155">
        <v>12900</v>
      </c>
      <c r="G24" s="48">
        <f t="shared" si="0"/>
        <v>1.3362123478179506</v>
      </c>
      <c r="H24" s="155">
        <v>14800</v>
      </c>
      <c r="I24" s="48">
        <f t="shared" si="1"/>
        <v>-0.12837837837837837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6652.625</v>
      </c>
      <c r="F25" s="155">
        <v>14833.333999999999</v>
      </c>
      <c r="G25" s="48">
        <f t="shared" si="0"/>
        <v>1.2296963980383682</v>
      </c>
      <c r="H25" s="155">
        <v>15566.6</v>
      </c>
      <c r="I25" s="48">
        <f t="shared" si="1"/>
        <v>-4.7105083961815772E-2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13495.785185185185</v>
      </c>
      <c r="F26" s="155">
        <v>46000</v>
      </c>
      <c r="G26" s="48">
        <f t="shared" si="0"/>
        <v>2.4084715612171923</v>
      </c>
      <c r="H26" s="155">
        <v>46433.2</v>
      </c>
      <c r="I26" s="48">
        <f t="shared" si="1"/>
        <v>-9.329531455940945E-3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5868.95</v>
      </c>
      <c r="F27" s="155">
        <v>16000</v>
      </c>
      <c r="G27" s="48">
        <f t="shared" si="0"/>
        <v>1.7262116732976085</v>
      </c>
      <c r="H27" s="155">
        <v>15766.6</v>
      </c>
      <c r="I27" s="48">
        <f t="shared" si="1"/>
        <v>1.4803445257696626E-2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13027</v>
      </c>
      <c r="F28" s="155">
        <v>38000</v>
      </c>
      <c r="G28" s="48">
        <f t="shared" si="0"/>
        <v>1.9170185000383819</v>
      </c>
      <c r="H28" s="155">
        <v>37000</v>
      </c>
      <c r="I28" s="48">
        <f t="shared" si="1"/>
        <v>2.7027027027027029E-2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17860.267857142855</v>
      </c>
      <c r="F29" s="155">
        <v>50666.666000000005</v>
      </c>
      <c r="G29" s="48">
        <f t="shared" si="0"/>
        <v>1.8368368495513292</v>
      </c>
      <c r="H29" s="155">
        <v>52533.2</v>
      </c>
      <c r="I29" s="48">
        <f t="shared" si="1"/>
        <v>-3.5530559722232652E-2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13260.3</v>
      </c>
      <c r="F30" s="158">
        <v>39500</v>
      </c>
      <c r="G30" s="51">
        <f t="shared" si="0"/>
        <v>1.9788164671990831</v>
      </c>
      <c r="H30" s="158">
        <v>38000</v>
      </c>
      <c r="I30" s="51">
        <f>(F30-H30)/H30</f>
        <v>3.9473684210526314E-2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27497.174603174601</v>
      </c>
      <c r="F32" s="155">
        <v>102000</v>
      </c>
      <c r="G32" s="44">
        <f t="shared" si="0"/>
        <v>2.7094720265631911</v>
      </c>
      <c r="H32" s="155">
        <v>99833.2</v>
      </c>
      <c r="I32" s="45">
        <f>(F32-H32)/H32</f>
        <v>2.170420260995343E-2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26663.807936507932</v>
      </c>
      <c r="F33" s="155">
        <v>96333.334000000003</v>
      </c>
      <c r="G33" s="48">
        <f t="shared" si="0"/>
        <v>2.6128873351244386</v>
      </c>
      <c r="H33" s="155">
        <v>99833.2</v>
      </c>
      <c r="I33" s="48">
        <f>(F33-H33)/H33</f>
        <v>-3.5057135301683154E-2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24558.033333333333</v>
      </c>
      <c r="F34" s="155">
        <v>62666.666000000005</v>
      </c>
      <c r="G34" s="48">
        <f>(F34-E34)/E34</f>
        <v>1.5517786847752468</v>
      </c>
      <c r="H34" s="155">
        <v>63666.6</v>
      </c>
      <c r="I34" s="48">
        <f>(F34-H34)/H34</f>
        <v>-1.5705786079357055E-2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11113.3</v>
      </c>
      <c r="F35" s="155">
        <v>39000</v>
      </c>
      <c r="G35" s="48">
        <f t="shared" si="0"/>
        <v>2.5093086661927604</v>
      </c>
      <c r="H35" s="155">
        <v>38000</v>
      </c>
      <c r="I35" s="48">
        <f>(F35-H35)/H35</f>
        <v>2.6315789473684209E-2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22758.066666666666</v>
      </c>
      <c r="F36" s="155">
        <v>39666.666000000005</v>
      </c>
      <c r="G36" s="55">
        <f t="shared" si="0"/>
        <v>0.74297169355334836</v>
      </c>
      <c r="H36" s="155">
        <v>42166.6</v>
      </c>
      <c r="I36" s="48">
        <f>(F36-H36)/H36</f>
        <v>-5.9287066066507473E-2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411723.1333333333</v>
      </c>
      <c r="F38" s="156">
        <v>1376115.4</v>
      </c>
      <c r="G38" s="45">
        <f t="shared" si="0"/>
        <v>2.342331991061307</v>
      </c>
      <c r="H38" s="156">
        <v>1372750.4</v>
      </c>
      <c r="I38" s="45">
        <f>(F38-H38)/H38</f>
        <v>2.4512832048710388E-3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282484.0523809524</v>
      </c>
      <c r="F39" s="157">
        <v>1020840</v>
      </c>
      <c r="G39" s="51">
        <f t="shared" si="0"/>
        <v>2.6137969255103837</v>
      </c>
      <c r="H39" s="157">
        <v>1058800</v>
      </c>
      <c r="I39" s="51">
        <f>(F39-H39)/H39</f>
        <v>-3.5851907820173778E-2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8" zoomScaleNormal="100" workbookViewId="0">
      <selection activeCell="I42" sqref="I42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2" t="s">
        <v>3</v>
      </c>
      <c r="B12" s="228"/>
      <c r="C12" s="230" t="s">
        <v>0</v>
      </c>
      <c r="D12" s="224" t="s">
        <v>214</v>
      </c>
      <c r="E12" s="232" t="s">
        <v>216</v>
      </c>
      <c r="F12" s="239" t="s">
        <v>186</v>
      </c>
      <c r="G12" s="224" t="s">
        <v>211</v>
      </c>
      <c r="H12" s="241" t="s">
        <v>217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77648.800000000003</v>
      </c>
      <c r="E15" s="144">
        <v>67500</v>
      </c>
      <c r="F15" s="67">
        <f t="shared" ref="F15:F30" si="0">D15-E15</f>
        <v>10148.800000000003</v>
      </c>
      <c r="G15" s="42">
        <v>13628.49537037037</v>
      </c>
      <c r="H15" s="66">
        <f>AVERAGE(D15:E15)</f>
        <v>72574.399999999994</v>
      </c>
      <c r="I15" s="69">
        <f>(H15-G15)/G15</f>
        <v>4.325195337247834</v>
      </c>
    </row>
    <row r="16" spans="1:9" ht="16.5" customHeight="1">
      <c r="A16" s="37"/>
      <c r="B16" s="34" t="s">
        <v>5</v>
      </c>
      <c r="C16" s="15" t="s">
        <v>164</v>
      </c>
      <c r="D16" s="144">
        <v>71609.777777777781</v>
      </c>
      <c r="E16" s="144">
        <v>46000</v>
      </c>
      <c r="F16" s="71">
        <f t="shared" si="0"/>
        <v>25609.777777777781</v>
      </c>
      <c r="G16" s="46">
        <v>16151.033333333333</v>
      </c>
      <c r="H16" s="68">
        <f t="shared" ref="H16:H30" si="1">AVERAGE(D16:E16)</f>
        <v>58804.888888888891</v>
      </c>
      <c r="I16" s="72">
        <f t="shared" ref="I16:I39" si="2">(H16-G16)/G16</f>
        <v>2.6409366308175675</v>
      </c>
    </row>
    <row r="17" spans="1:9" ht="16.5">
      <c r="A17" s="37"/>
      <c r="B17" s="34" t="s">
        <v>6</v>
      </c>
      <c r="C17" s="15" t="s">
        <v>165</v>
      </c>
      <c r="D17" s="144">
        <v>49048.800000000003</v>
      </c>
      <c r="E17" s="144">
        <v>40666.666000000005</v>
      </c>
      <c r="F17" s="71">
        <f t="shared" si="0"/>
        <v>8382.1339999999982</v>
      </c>
      <c r="G17" s="46">
        <v>15781.003703703704</v>
      </c>
      <c r="H17" s="68">
        <f t="shared" si="1"/>
        <v>44857.733000000007</v>
      </c>
      <c r="I17" s="72">
        <f t="shared" si="2"/>
        <v>1.8425145727246852</v>
      </c>
    </row>
    <row r="18" spans="1:9" ht="16.5">
      <c r="A18" s="37"/>
      <c r="B18" s="34" t="s">
        <v>7</v>
      </c>
      <c r="C18" s="164" t="s">
        <v>166</v>
      </c>
      <c r="D18" s="144">
        <v>24048.799999999999</v>
      </c>
      <c r="E18" s="144">
        <v>19733.333999999999</v>
      </c>
      <c r="F18" s="71">
        <f t="shared" si="0"/>
        <v>4315.4660000000003</v>
      </c>
      <c r="G18" s="46">
        <v>11560.644444444442</v>
      </c>
      <c r="H18" s="68">
        <f t="shared" si="1"/>
        <v>21891.066999999999</v>
      </c>
      <c r="I18" s="72">
        <f t="shared" si="2"/>
        <v>0.89358535375767234</v>
      </c>
    </row>
    <row r="19" spans="1:9" ht="16.5">
      <c r="A19" s="37"/>
      <c r="B19" s="34" t="s">
        <v>8</v>
      </c>
      <c r="C19" s="15" t="s">
        <v>167</v>
      </c>
      <c r="D19" s="144">
        <v>138498.66666666666</v>
      </c>
      <c r="E19" s="144">
        <v>80833.334000000003</v>
      </c>
      <c r="F19" s="71">
        <f>D19-E19</f>
        <v>57665.332666666654</v>
      </c>
      <c r="G19" s="46">
        <v>24381.75277777778</v>
      </c>
      <c r="H19" s="68">
        <f t="shared" si="1"/>
        <v>109666.00033333333</v>
      </c>
      <c r="I19" s="72">
        <f t="shared" si="2"/>
        <v>3.4978718852930877</v>
      </c>
    </row>
    <row r="20" spans="1:9" ht="16.5">
      <c r="A20" s="37"/>
      <c r="B20" s="34" t="s">
        <v>9</v>
      </c>
      <c r="C20" s="164" t="s">
        <v>168</v>
      </c>
      <c r="D20" s="144">
        <v>72948.800000000003</v>
      </c>
      <c r="E20" s="144">
        <v>50833.333999999995</v>
      </c>
      <c r="F20" s="71">
        <f t="shared" si="0"/>
        <v>22115.466000000008</v>
      </c>
      <c r="G20" s="46">
        <v>13857.29351851852</v>
      </c>
      <c r="H20" s="68">
        <f t="shared" si="1"/>
        <v>61891.066999999995</v>
      </c>
      <c r="I20" s="72">
        <f t="shared" si="2"/>
        <v>3.4663170998933097</v>
      </c>
    </row>
    <row r="21" spans="1:9" ht="16.5">
      <c r="A21" s="37"/>
      <c r="B21" s="34" t="s">
        <v>10</v>
      </c>
      <c r="C21" s="15" t="s">
        <v>169</v>
      </c>
      <c r="D21" s="144">
        <v>101448.8</v>
      </c>
      <c r="E21" s="144">
        <v>72333.2</v>
      </c>
      <c r="F21" s="71">
        <f t="shared" si="0"/>
        <v>29115.600000000006</v>
      </c>
      <c r="G21" s="46">
        <v>16433.037037037036</v>
      </c>
      <c r="H21" s="68">
        <f t="shared" si="1"/>
        <v>86891</v>
      </c>
      <c r="I21" s="72">
        <f t="shared" si="2"/>
        <v>4.2875801231484907</v>
      </c>
    </row>
    <row r="22" spans="1:9" ht="16.5">
      <c r="A22" s="37"/>
      <c r="B22" s="34" t="s">
        <v>11</v>
      </c>
      <c r="C22" s="15" t="s">
        <v>170</v>
      </c>
      <c r="D22" s="144">
        <v>19222</v>
      </c>
      <c r="E22" s="144">
        <v>13500</v>
      </c>
      <c r="F22" s="71">
        <f t="shared" si="0"/>
        <v>5722</v>
      </c>
      <c r="G22" s="46">
        <v>4616.5814814814821</v>
      </c>
      <c r="H22" s="68">
        <f t="shared" si="1"/>
        <v>16361</v>
      </c>
      <c r="I22" s="72">
        <f t="shared" si="2"/>
        <v>2.5439643090085089</v>
      </c>
    </row>
    <row r="23" spans="1:9" ht="16.5">
      <c r="A23" s="37"/>
      <c r="B23" s="34" t="s">
        <v>12</v>
      </c>
      <c r="C23" s="15" t="s">
        <v>171</v>
      </c>
      <c r="D23" s="144">
        <v>23944.222222222223</v>
      </c>
      <c r="E23" s="144">
        <v>13900</v>
      </c>
      <c r="F23" s="71">
        <f t="shared" si="0"/>
        <v>10044.222222222223</v>
      </c>
      <c r="G23" s="46">
        <v>6400.2833333333338</v>
      </c>
      <c r="H23" s="68">
        <f t="shared" si="1"/>
        <v>18922.111111111109</v>
      </c>
      <c r="I23" s="72">
        <f t="shared" si="2"/>
        <v>1.956448976651207</v>
      </c>
    </row>
    <row r="24" spans="1:9" ht="16.5">
      <c r="A24" s="37"/>
      <c r="B24" s="34" t="s">
        <v>13</v>
      </c>
      <c r="C24" s="15" t="s">
        <v>172</v>
      </c>
      <c r="D24" s="144">
        <v>23722</v>
      </c>
      <c r="E24" s="144">
        <v>12900</v>
      </c>
      <c r="F24" s="71">
        <f t="shared" si="0"/>
        <v>10822</v>
      </c>
      <c r="G24" s="46">
        <v>5521.7583333333332</v>
      </c>
      <c r="H24" s="68">
        <f t="shared" si="1"/>
        <v>18311</v>
      </c>
      <c r="I24" s="72">
        <f t="shared" si="2"/>
        <v>2.3161538217747668</v>
      </c>
    </row>
    <row r="25" spans="1:9" ht="16.5">
      <c r="A25" s="37"/>
      <c r="B25" s="34" t="s">
        <v>14</v>
      </c>
      <c r="C25" s="164" t="s">
        <v>173</v>
      </c>
      <c r="D25" s="144">
        <v>23849.8</v>
      </c>
      <c r="E25" s="144">
        <v>14833.333999999999</v>
      </c>
      <c r="F25" s="71">
        <f t="shared" si="0"/>
        <v>9016.4660000000003</v>
      </c>
      <c r="G25" s="46">
        <v>6652.625</v>
      </c>
      <c r="H25" s="68">
        <f t="shared" si="1"/>
        <v>19341.566999999999</v>
      </c>
      <c r="I25" s="72">
        <f t="shared" si="2"/>
        <v>1.9073586742075495</v>
      </c>
    </row>
    <row r="26" spans="1:9" ht="16.5">
      <c r="A26" s="37"/>
      <c r="B26" s="34" t="s">
        <v>15</v>
      </c>
      <c r="C26" s="15" t="s">
        <v>174</v>
      </c>
      <c r="D26" s="144">
        <v>70928.28571428571</v>
      </c>
      <c r="E26" s="144">
        <v>46000</v>
      </c>
      <c r="F26" s="71">
        <f t="shared" si="0"/>
        <v>24928.28571428571</v>
      </c>
      <c r="G26" s="46">
        <v>13495.785185185185</v>
      </c>
      <c r="H26" s="68">
        <f t="shared" si="1"/>
        <v>58464.142857142855</v>
      </c>
      <c r="I26" s="72">
        <f t="shared" si="2"/>
        <v>3.3320297452067531</v>
      </c>
    </row>
    <row r="27" spans="1:9" ht="16.5">
      <c r="A27" s="37"/>
      <c r="B27" s="34" t="s">
        <v>16</v>
      </c>
      <c r="C27" s="15" t="s">
        <v>175</v>
      </c>
      <c r="D27" s="144">
        <v>21388.666666666668</v>
      </c>
      <c r="E27" s="144">
        <v>16000</v>
      </c>
      <c r="F27" s="71">
        <f t="shared" si="0"/>
        <v>5388.6666666666679</v>
      </c>
      <c r="G27" s="46">
        <v>5868.95</v>
      </c>
      <c r="H27" s="68">
        <f t="shared" si="1"/>
        <v>18694.333333333336</v>
      </c>
      <c r="I27" s="72">
        <f t="shared" si="2"/>
        <v>2.1852943598656207</v>
      </c>
    </row>
    <row r="28" spans="1:9" ht="16.5">
      <c r="A28" s="37"/>
      <c r="B28" s="34" t="s">
        <v>17</v>
      </c>
      <c r="C28" s="15" t="s">
        <v>176</v>
      </c>
      <c r="D28" s="144">
        <v>47832</v>
      </c>
      <c r="E28" s="144">
        <v>38000</v>
      </c>
      <c r="F28" s="71">
        <f t="shared" si="0"/>
        <v>9832</v>
      </c>
      <c r="G28" s="46">
        <v>13027</v>
      </c>
      <c r="H28" s="68">
        <f t="shared" si="1"/>
        <v>42916</v>
      </c>
      <c r="I28" s="72">
        <f t="shared" si="2"/>
        <v>2.2943885775696629</v>
      </c>
    </row>
    <row r="29" spans="1:9" ht="16.5">
      <c r="A29" s="37"/>
      <c r="B29" s="34" t="s">
        <v>18</v>
      </c>
      <c r="C29" s="15" t="s">
        <v>177</v>
      </c>
      <c r="D29" s="144">
        <v>63231.25</v>
      </c>
      <c r="E29" s="144">
        <v>50666.666000000005</v>
      </c>
      <c r="F29" s="71">
        <f t="shared" si="0"/>
        <v>12564.583999999995</v>
      </c>
      <c r="G29" s="46">
        <v>17860.267857142855</v>
      </c>
      <c r="H29" s="68">
        <f t="shared" si="1"/>
        <v>56948.957999999999</v>
      </c>
      <c r="I29" s="72">
        <f t="shared" si="2"/>
        <v>2.1885836458619745</v>
      </c>
    </row>
    <row r="30" spans="1:9" ht="17.25" thickBot="1">
      <c r="A30" s="38"/>
      <c r="B30" s="36" t="s">
        <v>19</v>
      </c>
      <c r="C30" s="16" t="s">
        <v>178</v>
      </c>
      <c r="D30" s="155">
        <v>43776.444444444445</v>
      </c>
      <c r="E30" s="147">
        <v>39500</v>
      </c>
      <c r="F30" s="74">
        <f t="shared" si="0"/>
        <v>4276.4444444444453</v>
      </c>
      <c r="G30" s="49">
        <v>13260.3</v>
      </c>
      <c r="H30" s="100">
        <f t="shared" si="1"/>
        <v>41638.222222222219</v>
      </c>
      <c r="I30" s="75">
        <f t="shared" si="2"/>
        <v>2.1400663802645656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150641.14285714287</v>
      </c>
      <c r="E32" s="144">
        <v>102000</v>
      </c>
      <c r="F32" s="67">
        <f>D32-E32</f>
        <v>48641.14285714287</v>
      </c>
      <c r="G32" s="54">
        <v>27497.174603174601</v>
      </c>
      <c r="H32" s="68">
        <f>AVERAGE(D32:E32)</f>
        <v>126320.57142857143</v>
      </c>
      <c r="I32" s="78">
        <f t="shared" si="2"/>
        <v>3.5939473146447374</v>
      </c>
    </row>
    <row r="33" spans="1:9" ht="16.5">
      <c r="A33" s="37"/>
      <c r="B33" s="34" t="s">
        <v>27</v>
      </c>
      <c r="C33" s="15" t="s">
        <v>180</v>
      </c>
      <c r="D33" s="47">
        <v>148498.28571428571</v>
      </c>
      <c r="E33" s="144">
        <v>96333.334000000003</v>
      </c>
      <c r="F33" s="79">
        <f>D33-E33</f>
        <v>52164.951714285708</v>
      </c>
      <c r="G33" s="46">
        <v>26663.807936507932</v>
      </c>
      <c r="H33" s="68">
        <f>AVERAGE(D33:E33)</f>
        <v>122415.80985714286</v>
      </c>
      <c r="I33" s="72">
        <f t="shared" si="2"/>
        <v>3.5910850448908249</v>
      </c>
    </row>
    <row r="34" spans="1:9" ht="16.5">
      <c r="A34" s="37"/>
      <c r="B34" s="39" t="s">
        <v>28</v>
      </c>
      <c r="C34" s="15" t="s">
        <v>181</v>
      </c>
      <c r="D34" s="47">
        <v>80641.428571428565</v>
      </c>
      <c r="E34" s="144">
        <v>62666.666000000005</v>
      </c>
      <c r="F34" s="71">
        <f>D34-E34</f>
        <v>17974.76257142856</v>
      </c>
      <c r="G34" s="46">
        <v>24558.033333333333</v>
      </c>
      <c r="H34" s="68">
        <f>AVERAGE(D34:E34)</f>
        <v>71654.047285714289</v>
      </c>
      <c r="I34" s="72">
        <f t="shared" si="2"/>
        <v>1.9177437098945609</v>
      </c>
    </row>
    <row r="35" spans="1:9" ht="16.5">
      <c r="A35" s="37"/>
      <c r="B35" s="34" t="s">
        <v>29</v>
      </c>
      <c r="C35" s="15" t="s">
        <v>182</v>
      </c>
      <c r="D35" s="47">
        <v>55000</v>
      </c>
      <c r="E35" s="144">
        <v>39000</v>
      </c>
      <c r="F35" s="79">
        <f>D35-E35</f>
        <v>16000</v>
      </c>
      <c r="G35" s="46">
        <v>11113.3</v>
      </c>
      <c r="H35" s="68">
        <f>AVERAGE(D35:E35)</f>
        <v>47000</v>
      </c>
      <c r="I35" s="72">
        <f t="shared" si="2"/>
        <v>3.2291668541297365</v>
      </c>
    </row>
    <row r="36" spans="1:9" ht="17.25" thickBot="1">
      <c r="A36" s="38"/>
      <c r="B36" s="39" t="s">
        <v>30</v>
      </c>
      <c r="C36" s="15" t="s">
        <v>183</v>
      </c>
      <c r="D36" s="50">
        <v>64276.444444444445</v>
      </c>
      <c r="E36" s="144">
        <v>39666.666000000005</v>
      </c>
      <c r="F36" s="71">
        <f>D36-E36</f>
        <v>24609.778444444441</v>
      </c>
      <c r="G36" s="49">
        <v>22758.066666666666</v>
      </c>
      <c r="H36" s="68">
        <f>AVERAGE(D36:E36)</f>
        <v>51971.555222222225</v>
      </c>
      <c r="I36" s="80">
        <f t="shared" si="2"/>
        <v>1.2836542305390131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1534753</v>
      </c>
      <c r="E38" s="145">
        <v>1376115.4</v>
      </c>
      <c r="F38" s="67">
        <f>D38-E38</f>
        <v>158637.60000000009</v>
      </c>
      <c r="G38" s="46">
        <v>411723.1333333333</v>
      </c>
      <c r="H38" s="67">
        <f>AVERAGE(D38:E38)</f>
        <v>1455434.2</v>
      </c>
      <c r="I38" s="78">
        <f t="shared" si="2"/>
        <v>2.5349828128838037</v>
      </c>
    </row>
    <row r="39" spans="1:9" ht="17.25" thickBot="1">
      <c r="A39" s="38"/>
      <c r="B39" s="36" t="s">
        <v>32</v>
      </c>
      <c r="C39" s="16" t="s">
        <v>185</v>
      </c>
      <c r="D39" s="57">
        <v>860730.75</v>
      </c>
      <c r="E39" s="146">
        <v>1020840</v>
      </c>
      <c r="F39" s="74">
        <f>D39-E39</f>
        <v>-160109.25</v>
      </c>
      <c r="G39" s="46">
        <v>282484.0523809524</v>
      </c>
      <c r="H39" s="81">
        <f>AVERAGE(D39:E39)</f>
        <v>940785.375</v>
      </c>
      <c r="I39" s="75">
        <f t="shared" si="2"/>
        <v>2.3304017238158119</v>
      </c>
    </row>
    <row r="40" spans="1:9" ht="15.75" customHeight="1" thickBot="1">
      <c r="A40" s="234"/>
      <c r="B40" s="235"/>
      <c r="C40" s="236"/>
      <c r="D40" s="83">
        <f>SUM(D15:D39)</f>
        <v>3767688.1650793655</v>
      </c>
      <c r="E40" s="83">
        <f>SUM(E15:E39)</f>
        <v>3359821.9339999999</v>
      </c>
      <c r="F40" s="83">
        <f>SUM(F15:F39)</f>
        <v>407866.23107936513</v>
      </c>
      <c r="G40" s="83">
        <f>SUM(G15:G39)</f>
        <v>1005294.3796296295</v>
      </c>
      <c r="H40" s="83">
        <f>AVERAGE(D40:E40)</f>
        <v>3563755.0495396825</v>
      </c>
      <c r="I40" s="75">
        <f>(H40-G40)/G40</f>
        <v>2.5449865449885838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211</v>
      </c>
      <c r="F13" s="241" t="s">
        <v>217</v>
      </c>
      <c r="G13" s="224" t="s">
        <v>197</v>
      </c>
      <c r="H13" s="241" t="s">
        <v>210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13628.49537037037</v>
      </c>
      <c r="F16" s="42">
        <v>72574.399999999994</v>
      </c>
      <c r="G16" s="21">
        <f t="shared" ref="G16:G31" si="0">(F16-E16)/E16</f>
        <v>4.325195337247834</v>
      </c>
      <c r="H16" s="181">
        <v>66666</v>
      </c>
      <c r="I16" s="21">
        <f t="shared" ref="I16:I31" si="1">(F16-H16)/H16</f>
        <v>8.8626886268862601E-2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16151.033333333333</v>
      </c>
      <c r="F17" s="46">
        <v>58804.888888888891</v>
      </c>
      <c r="G17" s="21">
        <f t="shared" si="0"/>
        <v>2.6409366308175675</v>
      </c>
      <c r="H17" s="184">
        <v>51613.8</v>
      </c>
      <c r="I17" s="21">
        <f t="shared" si="1"/>
        <v>0.13932492645162509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15781.003703703704</v>
      </c>
      <c r="F18" s="46">
        <v>44857.733000000007</v>
      </c>
      <c r="G18" s="21">
        <f t="shared" si="0"/>
        <v>1.8425145727246852</v>
      </c>
      <c r="H18" s="184">
        <v>49943.744444444441</v>
      </c>
      <c r="I18" s="21">
        <f t="shared" si="1"/>
        <v>-0.10183480435877056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11560.644444444442</v>
      </c>
      <c r="F19" s="46">
        <v>21891.066999999999</v>
      </c>
      <c r="G19" s="21">
        <f t="shared" si="0"/>
        <v>0.89358535375767234</v>
      </c>
      <c r="H19" s="184">
        <v>20527.044444444444</v>
      </c>
      <c r="I19" s="21">
        <f t="shared" si="1"/>
        <v>6.6450022030556971E-2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24381.75277777778</v>
      </c>
      <c r="F20" s="46">
        <v>109666.00033333333</v>
      </c>
      <c r="G20" s="21">
        <f t="shared" si="0"/>
        <v>3.4978718852930877</v>
      </c>
      <c r="H20" s="184">
        <v>119343</v>
      </c>
      <c r="I20" s="21">
        <f t="shared" si="1"/>
        <v>-8.1085607590446612E-2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13857.29351851852</v>
      </c>
      <c r="F21" s="46">
        <v>61891.066999999995</v>
      </c>
      <c r="G21" s="21">
        <f t="shared" si="0"/>
        <v>3.4663170998933097</v>
      </c>
      <c r="H21" s="184">
        <v>44529.333333333328</v>
      </c>
      <c r="I21" s="21">
        <f t="shared" si="1"/>
        <v>0.38989430936910507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16433.037037037036</v>
      </c>
      <c r="F22" s="46">
        <v>86891</v>
      </c>
      <c r="G22" s="21">
        <f t="shared" si="0"/>
        <v>4.2875801231484907</v>
      </c>
      <c r="H22" s="184">
        <v>86466.522222222222</v>
      </c>
      <c r="I22" s="21">
        <f t="shared" si="1"/>
        <v>4.9091575197953976E-3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4616.5814814814821</v>
      </c>
      <c r="F23" s="46">
        <v>16361</v>
      </c>
      <c r="G23" s="21">
        <f t="shared" si="0"/>
        <v>2.5439643090085089</v>
      </c>
      <c r="H23" s="184">
        <v>16714.142857142855</v>
      </c>
      <c r="I23" s="21">
        <f t="shared" si="1"/>
        <v>-2.1128385712698278E-2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6400.2833333333338</v>
      </c>
      <c r="F24" s="46">
        <v>18922.111111111109</v>
      </c>
      <c r="G24" s="21">
        <f t="shared" si="0"/>
        <v>1.956448976651207</v>
      </c>
      <c r="H24" s="184">
        <v>19466.5</v>
      </c>
      <c r="I24" s="21">
        <f t="shared" si="1"/>
        <v>-2.7965422078385458E-2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5521.7583333333332</v>
      </c>
      <c r="F25" s="46">
        <v>18311</v>
      </c>
      <c r="G25" s="21">
        <f t="shared" si="0"/>
        <v>2.3161538217747668</v>
      </c>
      <c r="H25" s="184">
        <v>19257</v>
      </c>
      <c r="I25" s="21">
        <f t="shared" si="1"/>
        <v>-4.9124993508853923E-2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6652.625</v>
      </c>
      <c r="F26" s="46">
        <v>19341.566999999999</v>
      </c>
      <c r="G26" s="21">
        <f t="shared" si="0"/>
        <v>1.9073586742075495</v>
      </c>
      <c r="H26" s="184">
        <v>19324.8</v>
      </c>
      <c r="I26" s="21">
        <f t="shared" si="1"/>
        <v>8.6764157973173467E-4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13495.785185185185</v>
      </c>
      <c r="F27" s="46">
        <v>58464.142857142855</v>
      </c>
      <c r="G27" s="21">
        <f t="shared" si="0"/>
        <v>3.3320297452067531</v>
      </c>
      <c r="H27" s="184">
        <v>51966.433333333334</v>
      </c>
      <c r="I27" s="21">
        <f t="shared" si="1"/>
        <v>0.12503666515134168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5868.95</v>
      </c>
      <c r="F28" s="46">
        <v>18694.333333333336</v>
      </c>
      <c r="G28" s="21">
        <f t="shared" si="0"/>
        <v>2.1852943598656207</v>
      </c>
      <c r="H28" s="184">
        <v>17424.8</v>
      </c>
      <c r="I28" s="21">
        <f t="shared" si="1"/>
        <v>7.2857842462084876E-2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13027</v>
      </c>
      <c r="F29" s="46">
        <v>42916</v>
      </c>
      <c r="G29" s="21">
        <f t="shared" si="0"/>
        <v>2.2943885775696629</v>
      </c>
      <c r="H29" s="184">
        <v>40443.777777777781</v>
      </c>
      <c r="I29" s="21">
        <f t="shared" si="1"/>
        <v>6.1127381220569488E-2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17860.267857142855</v>
      </c>
      <c r="F30" s="46">
        <v>56948.957999999999</v>
      </c>
      <c r="G30" s="21">
        <f t="shared" si="0"/>
        <v>2.1885836458619745</v>
      </c>
      <c r="H30" s="184">
        <v>60141.599999999999</v>
      </c>
      <c r="I30" s="21">
        <f t="shared" si="1"/>
        <v>-5.3085418412546388E-2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13260.3</v>
      </c>
      <c r="F31" s="49">
        <v>41638.222222222219</v>
      </c>
      <c r="G31" s="23">
        <f t="shared" si="0"/>
        <v>2.1400663802645656</v>
      </c>
      <c r="H31" s="187">
        <v>40166</v>
      </c>
      <c r="I31" s="23">
        <f t="shared" si="1"/>
        <v>3.6653443763935145E-2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27497.174603174601</v>
      </c>
      <c r="F33" s="54">
        <v>126320.57142857143</v>
      </c>
      <c r="G33" s="21">
        <f>(F33-E33)/E33</f>
        <v>3.5939473146447374</v>
      </c>
      <c r="H33" s="190">
        <v>128808.6</v>
      </c>
      <c r="I33" s="21">
        <f>(F33-H33)/H33</f>
        <v>-1.9315702301155133E-2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26663.807936507932</v>
      </c>
      <c r="F34" s="46">
        <v>122415.80985714286</v>
      </c>
      <c r="G34" s="21">
        <f>(F34-E34)/E34</f>
        <v>3.5910850448908249</v>
      </c>
      <c r="H34" s="184">
        <v>117790.6</v>
      </c>
      <c r="I34" s="21">
        <f>(F34-H34)/H34</f>
        <v>3.9266374881721043E-2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24558.033333333333</v>
      </c>
      <c r="F35" s="46">
        <v>71654.047285714289</v>
      </c>
      <c r="G35" s="21">
        <f>(F35-E35)/E35</f>
        <v>1.9177437098945609</v>
      </c>
      <c r="H35" s="184">
        <v>66654.014285714278</v>
      </c>
      <c r="I35" s="21">
        <f>(F35-H35)/H35</f>
        <v>7.5014731724442438E-2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11113.3</v>
      </c>
      <c r="F36" s="46">
        <v>47000</v>
      </c>
      <c r="G36" s="21">
        <f>(F36-E36)/E36</f>
        <v>3.2291668541297365</v>
      </c>
      <c r="H36" s="184">
        <v>46500</v>
      </c>
      <c r="I36" s="21">
        <f>(F36-H36)/H36</f>
        <v>1.0752688172043012E-2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22758.066666666666</v>
      </c>
      <c r="F37" s="49">
        <v>51971.555222222225</v>
      </c>
      <c r="G37" s="23">
        <f>(F37-E37)/E37</f>
        <v>1.2836542305390131</v>
      </c>
      <c r="H37" s="187">
        <v>52189.585714285713</v>
      </c>
      <c r="I37" s="23">
        <f>(F37-H37)/H37</f>
        <v>-4.1776628244781632E-3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411723.1333333333</v>
      </c>
      <c r="F39" s="46">
        <v>1455434.2</v>
      </c>
      <c r="G39" s="21">
        <f t="shared" ref="G39:G44" si="2">(F39-E39)/E39</f>
        <v>2.5349828128838037</v>
      </c>
      <c r="H39" s="184">
        <v>1506947.2</v>
      </c>
      <c r="I39" s="21">
        <f t="shared" ref="I39:I44" si="3">(F39-H39)/H39</f>
        <v>-3.4183679428184344E-2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282484.0523809524</v>
      </c>
      <c r="F40" s="46">
        <v>940785.375</v>
      </c>
      <c r="G40" s="21">
        <f t="shared" si="2"/>
        <v>2.3304017238158119</v>
      </c>
      <c r="H40" s="184">
        <v>950430.71428571432</v>
      </c>
      <c r="I40" s="21">
        <f t="shared" si="3"/>
        <v>-1.0148387610729906E-2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172354.51111111112</v>
      </c>
      <c r="F41" s="57">
        <v>644447.57142857148</v>
      </c>
      <c r="G41" s="21">
        <f t="shared" si="2"/>
        <v>2.7390815434654794</v>
      </c>
      <c r="H41" s="192">
        <v>625860</v>
      </c>
      <c r="I41" s="21">
        <f t="shared" si="3"/>
        <v>2.9699248120300833E-2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85929.666666666672</v>
      </c>
      <c r="F42" s="47">
        <v>291247</v>
      </c>
      <c r="G42" s="21">
        <f t="shared" si="2"/>
        <v>2.3893649457502062</v>
      </c>
      <c r="H42" s="185">
        <v>303910.71428571426</v>
      </c>
      <c r="I42" s="21">
        <f t="shared" si="3"/>
        <v>-4.1669193254597725E-2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70888.888888888891</v>
      </c>
      <c r="F43" s="47">
        <v>255335.66666666666</v>
      </c>
      <c r="G43" s="21">
        <f t="shared" si="2"/>
        <v>2.6019137931034479</v>
      </c>
      <c r="H43" s="185">
        <v>253912.5</v>
      </c>
      <c r="I43" s="21">
        <f t="shared" si="3"/>
        <v>5.6049492115065507E-3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178547.9523809524</v>
      </c>
      <c r="F44" s="50">
        <v>697227.66666666663</v>
      </c>
      <c r="G44" s="31">
        <f t="shared" si="2"/>
        <v>2.9049883091297062</v>
      </c>
      <c r="H44" s="188">
        <v>672868.125</v>
      </c>
      <c r="I44" s="31">
        <f t="shared" si="3"/>
        <v>3.6202549595682851E-2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114572.43055555556</v>
      </c>
      <c r="F46" s="43">
        <v>399488.22222222225</v>
      </c>
      <c r="G46" s="21">
        <f t="shared" ref="G46:G51" si="4">(F46-E46)/E46</f>
        <v>2.486774438537485</v>
      </c>
      <c r="H46" s="182">
        <v>387616.875</v>
      </c>
      <c r="I46" s="21">
        <f t="shared" ref="I46:I51" si="5">(F46-H46)/H46</f>
        <v>3.0626497420222606E-2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94327.925925925942</v>
      </c>
      <c r="F47" s="47">
        <v>307072.33333333331</v>
      </c>
      <c r="G47" s="21">
        <f t="shared" si="4"/>
        <v>2.2553703510291512</v>
      </c>
      <c r="H47" s="185">
        <v>305000</v>
      </c>
      <c r="I47" s="21">
        <f t="shared" si="5"/>
        <v>6.7945355191256192E-3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286737.57142857142</v>
      </c>
      <c r="F48" s="47">
        <v>895913.85714285716</v>
      </c>
      <c r="G48" s="21">
        <f t="shared" si="4"/>
        <v>2.1245080743317808</v>
      </c>
      <c r="H48" s="185">
        <v>947177.5</v>
      </c>
      <c r="I48" s="21">
        <f t="shared" si="5"/>
        <v>-5.4122530209113749E-2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353897.23873015872</v>
      </c>
      <c r="F49" s="47">
        <v>1329746.4575</v>
      </c>
      <c r="G49" s="21">
        <f t="shared" si="4"/>
        <v>2.7574366566728474</v>
      </c>
      <c r="H49" s="185">
        <v>1340170</v>
      </c>
      <c r="I49" s="21">
        <f t="shared" si="5"/>
        <v>-7.777776326883889E-3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28792.333333333332</v>
      </c>
      <c r="F50" s="47">
        <v>141286.75</v>
      </c>
      <c r="G50" s="21">
        <f t="shared" si="4"/>
        <v>3.9070962177431494</v>
      </c>
      <c r="H50" s="185">
        <v>141596.25</v>
      </c>
      <c r="I50" s="21">
        <f t="shared" si="5"/>
        <v>-2.185792349726776E-3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1858000</v>
      </c>
      <c r="G51" s="31">
        <f t="shared" si="4"/>
        <v>5.887859128822984</v>
      </c>
      <c r="H51" s="188">
        <v>1890000</v>
      </c>
      <c r="I51" s="31">
        <f t="shared" si="5"/>
        <v>-1.6931216931216932E-2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53694.444444444438</v>
      </c>
      <c r="F53" s="66">
        <v>155210</v>
      </c>
      <c r="G53" s="22">
        <f t="shared" ref="G53:G61" si="6">(F53-E53)/E53</f>
        <v>1.8906156233833422</v>
      </c>
      <c r="H53" s="143">
        <v>148230</v>
      </c>
      <c r="I53" s="22">
        <f t="shared" ref="I53:I61" si="7">(F53-H53)/H53</f>
        <v>4.7088983336706469E-2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56249.444444444445</v>
      </c>
      <c r="F54" s="70">
        <v>172009.2</v>
      </c>
      <c r="G54" s="21">
        <f t="shared" si="6"/>
        <v>2.0579715355213386</v>
      </c>
      <c r="H54" s="196">
        <v>161955</v>
      </c>
      <c r="I54" s="21">
        <f t="shared" si="7"/>
        <v>6.2080207465036653E-2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46967.200000000004</v>
      </c>
      <c r="F55" s="70">
        <v>128580.83333333333</v>
      </c>
      <c r="G55" s="21">
        <f t="shared" si="6"/>
        <v>1.7376729575817449</v>
      </c>
      <c r="H55" s="196">
        <v>134505</v>
      </c>
      <c r="I55" s="21">
        <f t="shared" si="7"/>
        <v>-4.4044211491518319E-2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60712.916666666664</v>
      </c>
      <c r="F56" s="70">
        <v>179495.8</v>
      </c>
      <c r="G56" s="21">
        <f t="shared" si="6"/>
        <v>1.9564680772213492</v>
      </c>
      <c r="H56" s="196">
        <v>171257.5</v>
      </c>
      <c r="I56" s="21">
        <f t="shared" si="7"/>
        <v>4.810475453629761E-2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29560.277777777777</v>
      </c>
      <c r="F57" s="98">
        <v>98451.833333333328</v>
      </c>
      <c r="G57" s="21">
        <f t="shared" si="6"/>
        <v>2.3305449317308322</v>
      </c>
      <c r="H57" s="201">
        <v>95617.5</v>
      </c>
      <c r="I57" s="21">
        <f t="shared" si="7"/>
        <v>2.9642412041031491E-2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21777.777777777777</v>
      </c>
      <c r="F58" s="50">
        <v>113759.8</v>
      </c>
      <c r="G58" s="29">
        <f t="shared" si="6"/>
        <v>4.2236642857142854</v>
      </c>
      <c r="H58" s="188">
        <v>103944</v>
      </c>
      <c r="I58" s="29">
        <f t="shared" si="7"/>
        <v>9.4433541137535618E-2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60382.973544973553</v>
      </c>
      <c r="F59" s="68">
        <v>210381.28571428571</v>
      </c>
      <c r="G59" s="21">
        <f t="shared" si="6"/>
        <v>2.4841160241569193</v>
      </c>
      <c r="H59" s="195">
        <v>228902.5</v>
      </c>
      <c r="I59" s="21">
        <f t="shared" si="7"/>
        <v>-8.0913114910122388E-2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65545.527777777766</v>
      </c>
      <c r="F60" s="70">
        <v>203484.875</v>
      </c>
      <c r="G60" s="21">
        <f t="shared" si="6"/>
        <v>2.1044814482215295</v>
      </c>
      <c r="H60" s="196">
        <v>208489.28571428571</v>
      </c>
      <c r="I60" s="21">
        <f t="shared" si="7"/>
        <v>-2.400320331637458E-2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518016.66666666669</v>
      </c>
      <c r="F61" s="73">
        <v>1030776.9999999999</v>
      </c>
      <c r="G61" s="29">
        <f t="shared" si="6"/>
        <v>0.98985296483382101</v>
      </c>
      <c r="H61" s="197">
        <v>1033034.9999999999</v>
      </c>
      <c r="I61" s="29">
        <f t="shared" si="7"/>
        <v>-2.1857923497267764E-3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125287.45833333333</v>
      </c>
      <c r="F63" s="54">
        <v>408955</v>
      </c>
      <c r="G63" s="21">
        <f t="shared" ref="G63:G68" si="8">(F63-E63)/E63</f>
        <v>2.2641335808086671</v>
      </c>
      <c r="H63" s="190">
        <v>425605</v>
      </c>
      <c r="I63" s="21">
        <f t="shared" ref="I63:I74" si="9">(F63-H63)/H63</f>
        <v>-3.9120781005862242E-2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701253.57142857148</v>
      </c>
      <c r="F64" s="46">
        <v>2271087.5</v>
      </c>
      <c r="G64" s="21">
        <f t="shared" si="8"/>
        <v>2.2386109569088011</v>
      </c>
      <c r="H64" s="184">
        <v>2276062.5</v>
      </c>
      <c r="I64" s="21">
        <f t="shared" si="9"/>
        <v>-2.185792349726776E-3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454952.11111111107</v>
      </c>
      <c r="F65" s="46">
        <v>919492.4444444445</v>
      </c>
      <c r="G65" s="21">
        <f t="shared" si="8"/>
        <v>1.0210752340478328</v>
      </c>
      <c r="H65" s="184">
        <v>744200</v>
      </c>
      <c r="I65" s="21">
        <f t="shared" si="9"/>
        <v>0.23554480575711434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186061.5</v>
      </c>
      <c r="F66" s="46">
        <v>553886.66666666663</v>
      </c>
      <c r="G66" s="21">
        <f t="shared" si="8"/>
        <v>1.9769010067459771</v>
      </c>
      <c r="H66" s="184">
        <v>556686</v>
      </c>
      <c r="I66" s="21">
        <f t="shared" si="9"/>
        <v>-5.0285678700979948E-3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82822.875661375656</v>
      </c>
      <c r="F67" s="46">
        <v>295942.42857142858</v>
      </c>
      <c r="G67" s="21">
        <f t="shared" si="8"/>
        <v>2.5731967310746366</v>
      </c>
      <c r="H67" s="184">
        <v>258830.625</v>
      </c>
      <c r="I67" s="21">
        <f t="shared" si="9"/>
        <v>0.1433825829977754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65394.083333333336</v>
      </c>
      <c r="F68" s="58">
        <v>227793.5</v>
      </c>
      <c r="G68" s="31">
        <f t="shared" si="8"/>
        <v>2.4833961788082255</v>
      </c>
      <c r="H68" s="193">
        <v>231625.71428571429</v>
      </c>
      <c r="I68" s="31">
        <f t="shared" si="9"/>
        <v>-1.6544856850337384E-2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72972.25</v>
      </c>
      <c r="F70" s="43">
        <v>275928.88888888888</v>
      </c>
      <c r="G70" s="21">
        <f>(F70-E70)/E70</f>
        <v>2.7812851993585079</v>
      </c>
      <c r="H70" s="182">
        <v>270496.875</v>
      </c>
      <c r="I70" s="21">
        <f t="shared" si="9"/>
        <v>2.0081614210474247E-2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55942.888888888883</v>
      </c>
      <c r="F71" s="47">
        <v>213824.6</v>
      </c>
      <c r="G71" s="21">
        <f>(F71-E71)/E71</f>
        <v>2.8221944602233235</v>
      </c>
      <c r="H71" s="185">
        <v>202032</v>
      </c>
      <c r="I71" s="21">
        <f t="shared" si="9"/>
        <v>5.8369961194266282E-2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26918.733333333334</v>
      </c>
      <c r="F72" s="47">
        <v>81257</v>
      </c>
      <c r="G72" s="21">
        <f>(F72-E72)/E72</f>
        <v>2.0186041443257605</v>
      </c>
      <c r="H72" s="185">
        <v>80316.666666666672</v>
      </c>
      <c r="I72" s="21">
        <f t="shared" si="9"/>
        <v>1.170782319983393E-2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34761.916666666664</v>
      </c>
      <c r="F73" s="47">
        <v>142428</v>
      </c>
      <c r="G73" s="21">
        <f>(F73-E73)/E73</f>
        <v>3.0972424324512224</v>
      </c>
      <c r="H73" s="185">
        <v>143883.75</v>
      </c>
      <c r="I73" s="21">
        <f t="shared" si="9"/>
        <v>-1.0117542807996038E-2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28612.166666666668</v>
      </c>
      <c r="F74" s="50">
        <v>113326.125</v>
      </c>
      <c r="G74" s="21">
        <f>(F74-E74)/E74</f>
        <v>2.9607669814123359</v>
      </c>
      <c r="H74" s="188">
        <v>114070</v>
      </c>
      <c r="I74" s="21">
        <f t="shared" si="9"/>
        <v>-6.5212150433944073E-3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23816.333333333332</v>
      </c>
      <c r="F76" s="43">
        <v>73192.166666666672</v>
      </c>
      <c r="G76" s="22">
        <f t="shared" ref="G76:G82" si="10">(F76-E76)/E76</f>
        <v>2.0731920670688186</v>
      </c>
      <c r="H76" s="182">
        <v>72834</v>
      </c>
      <c r="I76" s="22">
        <f t="shared" ref="I76:I82" si="11">(F76-H76)/H76</f>
        <v>4.9175751251705454E-3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29260.61904761905</v>
      </c>
      <c r="F77" s="32">
        <v>100632.88888888889</v>
      </c>
      <c r="G77" s="21">
        <f t="shared" si="10"/>
        <v>2.4391920664808162</v>
      </c>
      <c r="H77" s="176">
        <v>99674</v>
      </c>
      <c r="I77" s="21">
        <f t="shared" si="11"/>
        <v>9.6202509068452208E-3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14697.199999999999</v>
      </c>
      <c r="F78" s="47">
        <v>44584.833333333336</v>
      </c>
      <c r="G78" s="21">
        <f t="shared" si="10"/>
        <v>2.0335596803019174</v>
      </c>
      <c r="H78" s="185">
        <v>43920</v>
      </c>
      <c r="I78" s="21">
        <f t="shared" si="11"/>
        <v>1.5137370977534967E-2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23784.777777777777</v>
      </c>
      <c r="F79" s="47">
        <v>99137.111111111109</v>
      </c>
      <c r="G79" s="21">
        <f t="shared" si="10"/>
        <v>3.1680907022698923</v>
      </c>
      <c r="H79" s="185">
        <v>102596.25</v>
      </c>
      <c r="I79" s="21">
        <f t="shared" si="11"/>
        <v>-3.3716036296539985E-2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32413.344444444443</v>
      </c>
      <c r="F80" s="61">
        <v>133703.77777777778</v>
      </c>
      <c r="G80" s="21">
        <f t="shared" si="10"/>
        <v>3.1249608785956129</v>
      </c>
      <c r="H80" s="194">
        <v>133590</v>
      </c>
      <c r="I80" s="21">
        <f t="shared" si="11"/>
        <v>8.5169382272461266E-4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81999.833333333328</v>
      </c>
      <c r="F81" s="61">
        <v>714574.66666666663</v>
      </c>
      <c r="G81" s="21">
        <f t="shared" si="10"/>
        <v>7.7143429153311285</v>
      </c>
      <c r="H81" s="194">
        <v>716140</v>
      </c>
      <c r="I81" s="21">
        <f t="shared" si="11"/>
        <v>-2.1857923497268302E-3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47437.80000000001</v>
      </c>
      <c r="F82" s="50">
        <v>169513.66666666666</v>
      </c>
      <c r="G82" s="23">
        <f t="shared" si="10"/>
        <v>2.5733880295179503</v>
      </c>
      <c r="H82" s="188">
        <v>170007</v>
      </c>
      <c r="I82" s="23">
        <f t="shared" si="11"/>
        <v>-2.9018412967309758E-3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opLeftCell="A73" zoomScaleNormal="100" workbookViewId="0">
      <selection activeCell="H90" sqref="H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  <c r="D11" s="245" t="s">
        <v>212</v>
      </c>
      <c r="E11" s="245"/>
      <c r="F11" s="206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211</v>
      </c>
      <c r="F13" s="241" t="s">
        <v>217</v>
      </c>
      <c r="G13" s="224" t="s">
        <v>197</v>
      </c>
      <c r="H13" s="241" t="s">
        <v>210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6</v>
      </c>
      <c r="C16" s="163" t="s">
        <v>86</v>
      </c>
      <c r="D16" s="160" t="s">
        <v>161</v>
      </c>
      <c r="E16" s="181">
        <v>15781.003703703704</v>
      </c>
      <c r="F16" s="181">
        <v>44857.733000000007</v>
      </c>
      <c r="G16" s="169">
        <f>(F16-E16)/E16</f>
        <v>1.8425145727246852</v>
      </c>
      <c r="H16" s="181">
        <v>49943.744444444441</v>
      </c>
      <c r="I16" s="169">
        <f>(F16-H16)/H16</f>
        <v>-0.10183480435877056</v>
      </c>
    </row>
    <row r="17" spans="1:9" ht="16.5">
      <c r="A17" s="130"/>
      <c r="B17" s="177" t="s">
        <v>8</v>
      </c>
      <c r="C17" s="164" t="s">
        <v>89</v>
      </c>
      <c r="D17" s="160" t="s">
        <v>161</v>
      </c>
      <c r="E17" s="184">
        <v>24381.75277777778</v>
      </c>
      <c r="F17" s="184">
        <v>109666.00033333333</v>
      </c>
      <c r="G17" s="169">
        <f>(F17-E17)/E17</f>
        <v>3.4978718852930877</v>
      </c>
      <c r="H17" s="184">
        <v>119343</v>
      </c>
      <c r="I17" s="169">
        <f>(F17-H17)/H17</f>
        <v>-8.1085607590446612E-2</v>
      </c>
    </row>
    <row r="18" spans="1:9" ht="16.5">
      <c r="A18" s="130"/>
      <c r="B18" s="177" t="s">
        <v>18</v>
      </c>
      <c r="C18" s="164" t="s">
        <v>98</v>
      </c>
      <c r="D18" s="160" t="s">
        <v>83</v>
      </c>
      <c r="E18" s="184">
        <v>17860.267857142855</v>
      </c>
      <c r="F18" s="184">
        <v>56948.957999999999</v>
      </c>
      <c r="G18" s="169">
        <f>(F18-E18)/E18</f>
        <v>2.1885836458619745</v>
      </c>
      <c r="H18" s="184">
        <v>60141.599999999999</v>
      </c>
      <c r="I18" s="169">
        <f>(F18-H18)/H18</f>
        <v>-5.3085418412546388E-2</v>
      </c>
    </row>
    <row r="19" spans="1:9" ht="16.5">
      <c r="A19" s="130"/>
      <c r="B19" s="177" t="s">
        <v>13</v>
      </c>
      <c r="C19" s="164" t="s">
        <v>93</v>
      </c>
      <c r="D19" s="160" t="s">
        <v>81</v>
      </c>
      <c r="E19" s="184">
        <v>5521.7583333333332</v>
      </c>
      <c r="F19" s="184">
        <v>18311</v>
      </c>
      <c r="G19" s="169">
        <f>(F19-E19)/E19</f>
        <v>2.3161538217747668</v>
      </c>
      <c r="H19" s="184">
        <v>19257</v>
      </c>
      <c r="I19" s="169">
        <f>(F19-H19)/H19</f>
        <v>-4.9124993508853923E-2</v>
      </c>
    </row>
    <row r="20" spans="1:9" ht="16.5">
      <c r="A20" s="130"/>
      <c r="B20" s="177" t="s">
        <v>12</v>
      </c>
      <c r="C20" s="164" t="s">
        <v>92</v>
      </c>
      <c r="D20" s="160" t="s">
        <v>81</v>
      </c>
      <c r="E20" s="184">
        <v>6400.2833333333338</v>
      </c>
      <c r="F20" s="184">
        <v>18922.111111111109</v>
      </c>
      <c r="G20" s="169">
        <f>(F20-E20)/E20</f>
        <v>1.956448976651207</v>
      </c>
      <c r="H20" s="184">
        <v>19466.5</v>
      </c>
      <c r="I20" s="169">
        <f>(F20-H20)/H20</f>
        <v>-2.7965422078385458E-2</v>
      </c>
    </row>
    <row r="21" spans="1:9" ht="16.5">
      <c r="A21" s="130"/>
      <c r="B21" s="177" t="s">
        <v>11</v>
      </c>
      <c r="C21" s="164" t="s">
        <v>91</v>
      </c>
      <c r="D21" s="160" t="s">
        <v>81</v>
      </c>
      <c r="E21" s="184">
        <v>4616.5814814814821</v>
      </c>
      <c r="F21" s="184">
        <v>16361</v>
      </c>
      <c r="G21" s="169">
        <f>(F21-E21)/E21</f>
        <v>2.5439643090085089</v>
      </c>
      <c r="H21" s="184">
        <v>16714.142857142855</v>
      </c>
      <c r="I21" s="169">
        <f>(F21-H21)/H21</f>
        <v>-2.1128385712698278E-2</v>
      </c>
    </row>
    <row r="22" spans="1:9" ht="16.5">
      <c r="A22" s="130"/>
      <c r="B22" s="177" t="s">
        <v>14</v>
      </c>
      <c r="C22" s="164" t="s">
        <v>94</v>
      </c>
      <c r="D22" s="160" t="s">
        <v>81</v>
      </c>
      <c r="E22" s="184">
        <v>6652.625</v>
      </c>
      <c r="F22" s="184">
        <v>19341.566999999999</v>
      </c>
      <c r="G22" s="169">
        <f>(F22-E22)/E22</f>
        <v>1.9073586742075495</v>
      </c>
      <c r="H22" s="184">
        <v>19324.8</v>
      </c>
      <c r="I22" s="169">
        <f>(F22-H22)/H22</f>
        <v>8.6764157973173467E-4</v>
      </c>
    </row>
    <row r="23" spans="1:9" ht="16.5">
      <c r="A23" s="130"/>
      <c r="B23" s="177" t="s">
        <v>10</v>
      </c>
      <c r="C23" s="164" t="s">
        <v>90</v>
      </c>
      <c r="D23" s="162" t="s">
        <v>161</v>
      </c>
      <c r="E23" s="184">
        <v>16433.037037037036</v>
      </c>
      <c r="F23" s="184">
        <v>86891</v>
      </c>
      <c r="G23" s="169">
        <f>(F23-E23)/E23</f>
        <v>4.2875801231484907</v>
      </c>
      <c r="H23" s="184">
        <v>86466.522222222222</v>
      </c>
      <c r="I23" s="169">
        <f>(F23-H23)/H23</f>
        <v>4.9091575197953976E-3</v>
      </c>
    </row>
    <row r="24" spans="1:9" ht="16.5">
      <c r="A24" s="130"/>
      <c r="B24" s="177" t="s">
        <v>19</v>
      </c>
      <c r="C24" s="164" t="s">
        <v>99</v>
      </c>
      <c r="D24" s="162" t="s">
        <v>161</v>
      </c>
      <c r="E24" s="184">
        <v>13260.3</v>
      </c>
      <c r="F24" s="184">
        <v>41638.222222222219</v>
      </c>
      <c r="G24" s="169">
        <f>(F24-E24)/E24</f>
        <v>2.1400663802645656</v>
      </c>
      <c r="H24" s="184">
        <v>40166</v>
      </c>
      <c r="I24" s="169">
        <f>(F24-H24)/H24</f>
        <v>3.6653443763935145E-2</v>
      </c>
    </row>
    <row r="25" spans="1:9" ht="16.5">
      <c r="A25" s="130"/>
      <c r="B25" s="177" t="s">
        <v>17</v>
      </c>
      <c r="C25" s="164" t="s">
        <v>97</v>
      </c>
      <c r="D25" s="162" t="s">
        <v>161</v>
      </c>
      <c r="E25" s="184">
        <v>13027</v>
      </c>
      <c r="F25" s="184">
        <v>42916</v>
      </c>
      <c r="G25" s="169">
        <f>(F25-E25)/E25</f>
        <v>2.2943885775696629</v>
      </c>
      <c r="H25" s="184">
        <v>40443.777777777781</v>
      </c>
      <c r="I25" s="169">
        <f>(F25-H25)/H25</f>
        <v>6.1127381220569488E-2</v>
      </c>
    </row>
    <row r="26" spans="1:9" ht="16.5">
      <c r="A26" s="130"/>
      <c r="B26" s="177" t="s">
        <v>7</v>
      </c>
      <c r="C26" s="164" t="s">
        <v>87</v>
      </c>
      <c r="D26" s="162" t="s">
        <v>161</v>
      </c>
      <c r="E26" s="184">
        <v>11560.644444444442</v>
      </c>
      <c r="F26" s="184">
        <v>21891.066999999999</v>
      </c>
      <c r="G26" s="169">
        <f>(F26-E26)/E26</f>
        <v>0.89358535375767234</v>
      </c>
      <c r="H26" s="184">
        <v>20527.044444444444</v>
      </c>
      <c r="I26" s="169">
        <f>(F26-H26)/H26</f>
        <v>6.6450022030556971E-2</v>
      </c>
    </row>
    <row r="27" spans="1:9" ht="16.5">
      <c r="A27" s="130"/>
      <c r="B27" s="177" t="s">
        <v>16</v>
      </c>
      <c r="C27" s="164" t="s">
        <v>96</v>
      </c>
      <c r="D27" s="162" t="s">
        <v>81</v>
      </c>
      <c r="E27" s="184">
        <v>5868.95</v>
      </c>
      <c r="F27" s="184">
        <v>18694.333333333336</v>
      </c>
      <c r="G27" s="169">
        <f>(F27-E27)/E27</f>
        <v>2.1852943598656207</v>
      </c>
      <c r="H27" s="184">
        <v>17424.8</v>
      </c>
      <c r="I27" s="169">
        <f>(F27-H27)/H27</f>
        <v>7.2857842462084876E-2</v>
      </c>
    </row>
    <row r="28" spans="1:9" ht="16.5">
      <c r="A28" s="130"/>
      <c r="B28" s="177" t="s">
        <v>4</v>
      </c>
      <c r="C28" s="164" t="s">
        <v>84</v>
      </c>
      <c r="D28" s="162" t="s">
        <v>161</v>
      </c>
      <c r="E28" s="184">
        <v>13628.49537037037</v>
      </c>
      <c r="F28" s="184">
        <v>72574.399999999994</v>
      </c>
      <c r="G28" s="169">
        <f>(F28-E28)/E28</f>
        <v>4.325195337247834</v>
      </c>
      <c r="H28" s="184">
        <v>66666</v>
      </c>
      <c r="I28" s="169">
        <f>(F28-H28)/H28</f>
        <v>8.8626886268862601E-2</v>
      </c>
    </row>
    <row r="29" spans="1:9" ht="17.25" thickBot="1">
      <c r="A29" s="131"/>
      <c r="B29" s="177" t="s">
        <v>15</v>
      </c>
      <c r="C29" s="164" t="s">
        <v>95</v>
      </c>
      <c r="D29" s="162" t="s">
        <v>82</v>
      </c>
      <c r="E29" s="184">
        <v>13495.785185185185</v>
      </c>
      <c r="F29" s="184">
        <v>58464.142857142855</v>
      </c>
      <c r="G29" s="169">
        <f>(F29-E29)/E29</f>
        <v>3.3320297452067531</v>
      </c>
      <c r="H29" s="184">
        <v>51966.433333333334</v>
      </c>
      <c r="I29" s="169">
        <f>(F29-H29)/H29</f>
        <v>0.12503666515134168</v>
      </c>
    </row>
    <row r="30" spans="1:9" ht="16.5">
      <c r="A30" s="37"/>
      <c r="B30" s="177" t="s">
        <v>5</v>
      </c>
      <c r="C30" s="164" t="s">
        <v>85</v>
      </c>
      <c r="D30" s="162" t="s">
        <v>161</v>
      </c>
      <c r="E30" s="184">
        <v>16151.033333333333</v>
      </c>
      <c r="F30" s="184">
        <v>58804.888888888891</v>
      </c>
      <c r="G30" s="169">
        <f>(F30-E30)/E30</f>
        <v>2.6409366308175675</v>
      </c>
      <c r="H30" s="184">
        <v>51613.8</v>
      </c>
      <c r="I30" s="169">
        <f>(F30-H30)/H30</f>
        <v>0.13932492645162509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13857.29351851852</v>
      </c>
      <c r="F31" s="187">
        <v>61891.066999999995</v>
      </c>
      <c r="G31" s="171">
        <f>(F31-E31)/E31</f>
        <v>3.4663170998933097</v>
      </c>
      <c r="H31" s="187">
        <v>44529.333333333328</v>
      </c>
      <c r="I31" s="171">
        <f>(F31-H31)/H31</f>
        <v>0.38989430936910507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198496.81137566135</v>
      </c>
      <c r="F32" s="100">
        <f>SUM(F16:F31)</f>
        <v>748173.49074603175</v>
      </c>
      <c r="G32" s="101">
        <f t="shared" ref="G32" si="0">(F32-E32)/E32</f>
        <v>2.7691965203919087</v>
      </c>
      <c r="H32" s="100">
        <f>SUM(H16:H31)</f>
        <v>723994.49841269839</v>
      </c>
      <c r="I32" s="104">
        <f t="shared" ref="I32" si="1">(F32-H32)/H32</f>
        <v>3.3396652027527715E-2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27497.174603174601</v>
      </c>
      <c r="F34" s="190">
        <v>126320.57142857143</v>
      </c>
      <c r="G34" s="169">
        <f>(F34-E34)/E34</f>
        <v>3.5939473146447374</v>
      </c>
      <c r="H34" s="190">
        <v>128808.6</v>
      </c>
      <c r="I34" s="169">
        <f>(F34-H34)/H34</f>
        <v>-1.9315702301155133E-2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22758.066666666666</v>
      </c>
      <c r="F35" s="184">
        <v>51971.555222222225</v>
      </c>
      <c r="G35" s="169">
        <f>(F35-E35)/E35</f>
        <v>1.2836542305390131</v>
      </c>
      <c r="H35" s="184">
        <v>52189.585714285713</v>
      </c>
      <c r="I35" s="169">
        <f>(F35-H35)/H35</f>
        <v>-4.1776628244781632E-3</v>
      </c>
    </row>
    <row r="36" spans="1:9" ht="16.5">
      <c r="A36" s="37"/>
      <c r="B36" s="179" t="s">
        <v>29</v>
      </c>
      <c r="C36" s="164" t="s">
        <v>103</v>
      </c>
      <c r="D36" s="160" t="s">
        <v>161</v>
      </c>
      <c r="E36" s="184">
        <v>11113.3</v>
      </c>
      <c r="F36" s="184">
        <v>47000</v>
      </c>
      <c r="G36" s="169">
        <f>(F36-E36)/E36</f>
        <v>3.2291668541297365</v>
      </c>
      <c r="H36" s="184">
        <v>46500</v>
      </c>
      <c r="I36" s="169">
        <f>(F36-H36)/H36</f>
        <v>1.0752688172043012E-2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26663.807936507932</v>
      </c>
      <c r="F37" s="184">
        <v>122415.80985714286</v>
      </c>
      <c r="G37" s="169">
        <f>(F37-E37)/E37</f>
        <v>3.5910850448908249</v>
      </c>
      <c r="H37" s="184">
        <v>117790.6</v>
      </c>
      <c r="I37" s="169">
        <f>(F37-H37)/H37</f>
        <v>3.9266374881721043E-2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24558.033333333333</v>
      </c>
      <c r="F38" s="187">
        <v>71654.047285714289</v>
      </c>
      <c r="G38" s="171">
        <f>(F38-E38)/E38</f>
        <v>1.9177437098945609</v>
      </c>
      <c r="H38" s="187">
        <v>66654.014285714278</v>
      </c>
      <c r="I38" s="171">
        <f>(F38-H38)/H38</f>
        <v>7.5014731724442438E-2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112590.38253968253</v>
      </c>
      <c r="F39" s="102">
        <f>SUM(F34:F38)</f>
        <v>419361.98379365081</v>
      </c>
      <c r="G39" s="103">
        <f t="shared" ref="G39" si="2">(F39-E39)/E39</f>
        <v>2.7246696772332801</v>
      </c>
      <c r="H39" s="102">
        <f>SUM(H34:H38)</f>
        <v>411942.79999999993</v>
      </c>
      <c r="I39" s="104">
        <f t="shared" ref="I39" si="3">(F39-H39)/H39</f>
        <v>1.8010228103636922E-2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85929.666666666672</v>
      </c>
      <c r="F41" s="184">
        <v>291247</v>
      </c>
      <c r="G41" s="169">
        <f>(F41-E41)/E41</f>
        <v>2.3893649457502062</v>
      </c>
      <c r="H41" s="184">
        <v>303910.71428571426</v>
      </c>
      <c r="I41" s="169">
        <f>(F41-H41)/H41</f>
        <v>-4.1669193254597725E-2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411723.1333333333</v>
      </c>
      <c r="F42" s="184">
        <v>1455434.2</v>
      </c>
      <c r="G42" s="169">
        <f>(F42-E42)/E42</f>
        <v>2.5349828128838037</v>
      </c>
      <c r="H42" s="184">
        <v>1506947.2</v>
      </c>
      <c r="I42" s="169">
        <f>(F42-H42)/H42</f>
        <v>-3.4183679428184344E-2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282484.0523809524</v>
      </c>
      <c r="F43" s="192">
        <v>940785.375</v>
      </c>
      <c r="G43" s="169">
        <f>(F43-E43)/E43</f>
        <v>2.3304017238158119</v>
      </c>
      <c r="H43" s="192">
        <v>950430.71428571432</v>
      </c>
      <c r="I43" s="169">
        <f>(F43-H43)/H43</f>
        <v>-1.0148387610729906E-2</v>
      </c>
    </row>
    <row r="44" spans="1:9" ht="16.5">
      <c r="A44" s="37"/>
      <c r="B44" s="177" t="s">
        <v>35</v>
      </c>
      <c r="C44" s="164" t="s">
        <v>152</v>
      </c>
      <c r="D44" s="160" t="s">
        <v>161</v>
      </c>
      <c r="E44" s="185">
        <v>70888.888888888891</v>
      </c>
      <c r="F44" s="185">
        <v>255335.66666666666</v>
      </c>
      <c r="G44" s="169">
        <f>(F44-E44)/E44</f>
        <v>2.6019137931034479</v>
      </c>
      <c r="H44" s="185">
        <v>253912.5</v>
      </c>
      <c r="I44" s="169">
        <f>(F44-H44)/H44</f>
        <v>5.6049492115065507E-3</v>
      </c>
    </row>
    <row r="45" spans="1:9" ht="16.5">
      <c r="A45" s="37"/>
      <c r="B45" s="177" t="s">
        <v>33</v>
      </c>
      <c r="C45" s="164" t="s">
        <v>107</v>
      </c>
      <c r="D45" s="160" t="s">
        <v>161</v>
      </c>
      <c r="E45" s="185">
        <v>172354.51111111112</v>
      </c>
      <c r="F45" s="185">
        <v>644447.57142857148</v>
      </c>
      <c r="G45" s="169">
        <f>(F45-E45)/E45</f>
        <v>2.7390815434654794</v>
      </c>
      <c r="H45" s="185">
        <v>625860</v>
      </c>
      <c r="I45" s="169">
        <f>(F45-H45)/H45</f>
        <v>2.9699248120300833E-2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178547.9523809524</v>
      </c>
      <c r="F46" s="188">
        <v>697227.66666666663</v>
      </c>
      <c r="G46" s="175">
        <f>(F46-E46)/E46</f>
        <v>2.9049883091297062</v>
      </c>
      <c r="H46" s="188">
        <v>672868.125</v>
      </c>
      <c r="I46" s="175">
        <f>(F46-H46)/H46</f>
        <v>3.6202549595682851E-2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1201928.2047619047</v>
      </c>
      <c r="F47" s="83">
        <f>SUM(F41:F46)</f>
        <v>4284477.479761905</v>
      </c>
      <c r="G47" s="103">
        <f t="shared" ref="G47" si="4">(F47-E47)/E47</f>
        <v>2.5646700549893797</v>
      </c>
      <c r="H47" s="102">
        <f>SUM(H41:H46)</f>
        <v>4313929.2535714284</v>
      </c>
      <c r="I47" s="104">
        <f t="shared" ref="I47" si="5">(F47-H47)/H47</f>
        <v>-6.8271341689576156E-3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47</v>
      </c>
      <c r="C49" s="164" t="s">
        <v>113</v>
      </c>
      <c r="D49" s="168" t="s">
        <v>114</v>
      </c>
      <c r="E49" s="182">
        <v>286737.57142857142</v>
      </c>
      <c r="F49" s="182">
        <v>895913.85714285716</v>
      </c>
      <c r="G49" s="169">
        <f>(F49-E49)/E49</f>
        <v>2.1245080743317808</v>
      </c>
      <c r="H49" s="182">
        <v>947177.5</v>
      </c>
      <c r="I49" s="169">
        <f>(F49-H49)/H49</f>
        <v>-5.4122530209113749E-2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269750</v>
      </c>
      <c r="F50" s="185">
        <v>1858000</v>
      </c>
      <c r="G50" s="169">
        <f>(F50-E50)/E50</f>
        <v>5.887859128822984</v>
      </c>
      <c r="H50" s="185">
        <v>1890000</v>
      </c>
      <c r="I50" s="169">
        <f>(F50-H50)/H50</f>
        <v>-1.6931216931216932E-2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353897.23873015872</v>
      </c>
      <c r="F51" s="185">
        <v>1329746.4575</v>
      </c>
      <c r="G51" s="169">
        <f>(F51-E51)/E51</f>
        <v>2.7574366566728474</v>
      </c>
      <c r="H51" s="185">
        <v>1340170</v>
      </c>
      <c r="I51" s="169">
        <f>(F51-H51)/H51</f>
        <v>-7.777776326883889E-3</v>
      </c>
    </row>
    <row r="52" spans="1:9" ht="16.5">
      <c r="A52" s="37"/>
      <c r="B52" s="177" t="s">
        <v>49</v>
      </c>
      <c r="C52" s="164" t="s">
        <v>158</v>
      </c>
      <c r="D52" s="160" t="s">
        <v>199</v>
      </c>
      <c r="E52" s="185">
        <v>28792.333333333332</v>
      </c>
      <c r="F52" s="185">
        <v>141286.75</v>
      </c>
      <c r="G52" s="169">
        <f>(F52-E52)/E52</f>
        <v>3.9070962177431494</v>
      </c>
      <c r="H52" s="185">
        <v>141596.25</v>
      </c>
      <c r="I52" s="169">
        <f>(F52-H52)/H52</f>
        <v>-2.185792349726776E-3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94327.925925925942</v>
      </c>
      <c r="F53" s="185">
        <v>307072.33333333331</v>
      </c>
      <c r="G53" s="169">
        <f>(F53-E53)/E53</f>
        <v>2.2553703510291512</v>
      </c>
      <c r="H53" s="185">
        <v>305000</v>
      </c>
      <c r="I53" s="169">
        <f>(F53-H53)/H53</f>
        <v>6.7945355191256192E-3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114572.43055555556</v>
      </c>
      <c r="F54" s="188">
        <v>399488.22222222225</v>
      </c>
      <c r="G54" s="175">
        <f>(F54-E54)/E54</f>
        <v>2.486774438537485</v>
      </c>
      <c r="H54" s="188">
        <v>387616.875</v>
      </c>
      <c r="I54" s="175">
        <f>(F54-H54)/H54</f>
        <v>3.0626497420222606E-2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1148077.4999735449</v>
      </c>
      <c r="F55" s="83">
        <f>SUM(F49:F54)</f>
        <v>4931507.6201984128</v>
      </c>
      <c r="G55" s="103">
        <f t="shared" ref="G55" si="6">(F55-E55)/E55</f>
        <v>3.2954483650381174</v>
      </c>
      <c r="H55" s="83">
        <f>SUM(H49:H54)</f>
        <v>5011560.625</v>
      </c>
      <c r="I55" s="104">
        <f t="shared" ref="I55" si="7">(F55-H55)/H55</f>
        <v>-1.5973667843554661E-2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54</v>
      </c>
      <c r="C57" s="167" t="s">
        <v>121</v>
      </c>
      <c r="D57" s="168" t="s">
        <v>120</v>
      </c>
      <c r="E57" s="182">
        <v>60382.973544973553</v>
      </c>
      <c r="F57" s="143">
        <v>210381.28571428571</v>
      </c>
      <c r="G57" s="170">
        <f>(F57-E57)/E57</f>
        <v>2.4841160241569193</v>
      </c>
      <c r="H57" s="143">
        <v>228902.5</v>
      </c>
      <c r="I57" s="170">
        <f>(F57-H57)/H57</f>
        <v>-8.0913114910122388E-2</v>
      </c>
    </row>
    <row r="58" spans="1:9" ht="16.5">
      <c r="A58" s="109"/>
      <c r="B58" s="199" t="s">
        <v>40</v>
      </c>
      <c r="C58" s="164" t="s">
        <v>117</v>
      </c>
      <c r="D58" s="160" t="s">
        <v>114</v>
      </c>
      <c r="E58" s="185">
        <v>46967.200000000004</v>
      </c>
      <c r="F58" s="196">
        <v>128580.83333333333</v>
      </c>
      <c r="G58" s="169">
        <f>(F58-E58)/E58</f>
        <v>1.7376729575817449</v>
      </c>
      <c r="H58" s="196">
        <v>134505</v>
      </c>
      <c r="I58" s="169">
        <f>(F58-H58)/H58</f>
        <v>-4.4044211491518319E-2</v>
      </c>
    </row>
    <row r="59" spans="1:9" ht="16.5">
      <c r="A59" s="109"/>
      <c r="B59" s="199" t="s">
        <v>55</v>
      </c>
      <c r="C59" s="164" t="s">
        <v>122</v>
      </c>
      <c r="D59" s="160" t="s">
        <v>120</v>
      </c>
      <c r="E59" s="185">
        <v>65545.527777777766</v>
      </c>
      <c r="F59" s="196">
        <v>203484.875</v>
      </c>
      <c r="G59" s="169">
        <f>(F59-E59)/E59</f>
        <v>2.1044814482215295</v>
      </c>
      <c r="H59" s="196">
        <v>208489.28571428571</v>
      </c>
      <c r="I59" s="169">
        <f>(F59-H59)/H59</f>
        <v>-2.400320331637458E-2</v>
      </c>
    </row>
    <row r="60" spans="1:9" ht="16.5">
      <c r="A60" s="109"/>
      <c r="B60" s="199" t="s">
        <v>56</v>
      </c>
      <c r="C60" s="164" t="s">
        <v>123</v>
      </c>
      <c r="D60" s="160" t="s">
        <v>120</v>
      </c>
      <c r="E60" s="185">
        <v>518016.66666666669</v>
      </c>
      <c r="F60" s="196">
        <v>1030776.9999999999</v>
      </c>
      <c r="G60" s="169">
        <f>(F60-E60)/E60</f>
        <v>0.98985296483382101</v>
      </c>
      <c r="H60" s="196">
        <v>1033034.9999999999</v>
      </c>
      <c r="I60" s="169">
        <f>(F60-H60)/H60</f>
        <v>-2.1857923497267764E-3</v>
      </c>
    </row>
    <row r="61" spans="1:9" s="126" customFormat="1" ht="16.5">
      <c r="A61" s="148"/>
      <c r="B61" s="199" t="s">
        <v>42</v>
      </c>
      <c r="C61" s="164" t="s">
        <v>198</v>
      </c>
      <c r="D61" s="160" t="s">
        <v>114</v>
      </c>
      <c r="E61" s="185">
        <v>29560.277777777777</v>
      </c>
      <c r="F61" s="201">
        <v>98451.833333333328</v>
      </c>
      <c r="G61" s="169">
        <f>(F61-E61)/E61</f>
        <v>2.3305449317308322</v>
      </c>
      <c r="H61" s="201">
        <v>95617.5</v>
      </c>
      <c r="I61" s="169">
        <f>(F61-H61)/H61</f>
        <v>2.9642412041031491E-2</v>
      </c>
    </row>
    <row r="62" spans="1:9" s="126" customFormat="1" ht="17.25" thickBot="1">
      <c r="A62" s="148"/>
      <c r="B62" s="200" t="s">
        <v>38</v>
      </c>
      <c r="C62" s="165" t="s">
        <v>115</v>
      </c>
      <c r="D62" s="161" t="s">
        <v>114</v>
      </c>
      <c r="E62" s="188">
        <v>53694.444444444438</v>
      </c>
      <c r="F62" s="197">
        <v>155210</v>
      </c>
      <c r="G62" s="174">
        <f>(F62-E62)/E62</f>
        <v>1.8906156233833422</v>
      </c>
      <c r="H62" s="197">
        <v>148230</v>
      </c>
      <c r="I62" s="174">
        <f>(F62-H62)/H62</f>
        <v>4.7088983336706469E-2</v>
      </c>
    </row>
    <row r="63" spans="1:9" s="126" customFormat="1" ht="16.5">
      <c r="A63" s="148"/>
      <c r="B63" s="94" t="s">
        <v>41</v>
      </c>
      <c r="C63" s="163" t="s">
        <v>118</v>
      </c>
      <c r="D63" s="160" t="s">
        <v>114</v>
      </c>
      <c r="E63" s="185">
        <v>60712.916666666664</v>
      </c>
      <c r="F63" s="195">
        <v>179495.8</v>
      </c>
      <c r="G63" s="169">
        <f>(F63-E63)/E63</f>
        <v>1.9564680772213492</v>
      </c>
      <c r="H63" s="195">
        <v>171257.5</v>
      </c>
      <c r="I63" s="169">
        <f>(F63-H63)/H63</f>
        <v>4.810475453629761E-2</v>
      </c>
    </row>
    <row r="64" spans="1:9" s="126" customFormat="1" ht="16.5">
      <c r="A64" s="148"/>
      <c r="B64" s="199" t="s">
        <v>39</v>
      </c>
      <c r="C64" s="164" t="s">
        <v>116</v>
      </c>
      <c r="D64" s="162" t="s">
        <v>114</v>
      </c>
      <c r="E64" s="192">
        <v>56249.444444444445</v>
      </c>
      <c r="F64" s="196">
        <v>172009.2</v>
      </c>
      <c r="G64" s="169">
        <f>(F64-E64)/E64</f>
        <v>2.0579715355213386</v>
      </c>
      <c r="H64" s="196">
        <v>161955</v>
      </c>
      <c r="I64" s="169">
        <f>(F64-H64)/H64</f>
        <v>6.2080207465036653E-2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21777.777777777777</v>
      </c>
      <c r="F65" s="188">
        <v>113759.8</v>
      </c>
      <c r="G65" s="174">
        <f>(F65-E65)/E65</f>
        <v>4.2236642857142854</v>
      </c>
      <c r="H65" s="188">
        <v>103944</v>
      </c>
      <c r="I65" s="174">
        <f>(F65-H65)/H65</f>
        <v>9.4433541137535618E-2</v>
      </c>
    </row>
    <row r="66" spans="1:9" ht="15.75" customHeight="1" thickBot="1">
      <c r="A66" s="234" t="s">
        <v>192</v>
      </c>
      <c r="B66" s="246"/>
      <c r="C66" s="246"/>
      <c r="D66" s="247"/>
      <c r="E66" s="99">
        <f>SUM(E57:E65)</f>
        <v>912907.22910052899</v>
      </c>
      <c r="F66" s="99">
        <f>SUM(F57:F65)</f>
        <v>2292150.6273809522</v>
      </c>
      <c r="G66" s="101">
        <f t="shared" ref="G66" si="8">(F66-E66)/E66</f>
        <v>1.5108253657267747</v>
      </c>
      <c r="H66" s="99">
        <f>SUM(H57:H65)</f>
        <v>2285935.7857142854</v>
      </c>
      <c r="I66" s="152">
        <f t="shared" ref="I66" si="9">(F66-H66)/H66</f>
        <v>2.7187297672602129E-3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125287.45833333333</v>
      </c>
      <c r="F68" s="190">
        <v>408955</v>
      </c>
      <c r="G68" s="169">
        <f>(F68-E68)/E68</f>
        <v>2.2641335808086671</v>
      </c>
      <c r="H68" s="190">
        <v>425605</v>
      </c>
      <c r="I68" s="169">
        <f>(F68-H68)/H68</f>
        <v>-3.9120781005862242E-2</v>
      </c>
    </row>
    <row r="69" spans="1:9" ht="16.5">
      <c r="A69" s="37"/>
      <c r="B69" s="177" t="s">
        <v>64</v>
      </c>
      <c r="C69" s="164" t="s">
        <v>133</v>
      </c>
      <c r="D69" s="162" t="s">
        <v>127</v>
      </c>
      <c r="E69" s="185">
        <v>65394.083333333336</v>
      </c>
      <c r="F69" s="184">
        <v>227793.5</v>
      </c>
      <c r="G69" s="169">
        <f>(F69-E69)/E69</f>
        <v>2.4833961788082255</v>
      </c>
      <c r="H69" s="184">
        <v>231625.71428571429</v>
      </c>
      <c r="I69" s="169">
        <f>(F69-H69)/H69</f>
        <v>-1.6544856850337384E-2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186061.5</v>
      </c>
      <c r="F70" s="184">
        <v>553886.66666666663</v>
      </c>
      <c r="G70" s="169">
        <f>(F70-E70)/E70</f>
        <v>1.9769010067459771</v>
      </c>
      <c r="H70" s="184">
        <v>556686</v>
      </c>
      <c r="I70" s="169">
        <f>(F70-H70)/H70</f>
        <v>-5.0285678700979948E-3</v>
      </c>
    </row>
    <row r="71" spans="1:9" ht="16.5">
      <c r="A71" s="37"/>
      <c r="B71" s="177" t="s">
        <v>60</v>
      </c>
      <c r="C71" s="164" t="s">
        <v>129</v>
      </c>
      <c r="D71" s="162" t="s">
        <v>206</v>
      </c>
      <c r="E71" s="185">
        <v>701253.57142857148</v>
      </c>
      <c r="F71" s="184">
        <v>2271087.5</v>
      </c>
      <c r="G71" s="169">
        <f>(F71-E71)/E71</f>
        <v>2.2386109569088011</v>
      </c>
      <c r="H71" s="184">
        <v>2276062.5</v>
      </c>
      <c r="I71" s="169">
        <f>(F71-H71)/H71</f>
        <v>-2.185792349726776E-3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82822.875661375656</v>
      </c>
      <c r="F72" s="184">
        <v>295942.42857142858</v>
      </c>
      <c r="G72" s="169">
        <f>(F72-E72)/E72</f>
        <v>2.5731967310746366</v>
      </c>
      <c r="H72" s="184">
        <v>258830.625</v>
      </c>
      <c r="I72" s="169">
        <f>(F72-H72)/H72</f>
        <v>0.1433825829977754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207</v>
      </c>
      <c r="E73" s="188">
        <v>454952.11111111107</v>
      </c>
      <c r="F73" s="193">
        <v>919492.4444444445</v>
      </c>
      <c r="G73" s="175">
        <f>(F73-E73)/E73</f>
        <v>1.0210752340478328</v>
      </c>
      <c r="H73" s="193">
        <v>744200</v>
      </c>
      <c r="I73" s="175">
        <f>(F73-H73)/H73</f>
        <v>0.23554480575711434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1615771.5998677248</v>
      </c>
      <c r="F74" s="83">
        <f>SUM(F68:F73)</f>
        <v>4677157.5396825392</v>
      </c>
      <c r="G74" s="103">
        <f t="shared" ref="G74" si="10">(F74-E74)/E74</f>
        <v>1.8946897816903296</v>
      </c>
      <c r="H74" s="83">
        <f>SUM(H68:H73)</f>
        <v>4493009.8392857146</v>
      </c>
      <c r="I74" s="104">
        <f t="shared" ref="I74" si="11">(F74-H74)/H74</f>
        <v>4.0985376614732692E-2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34761.916666666664</v>
      </c>
      <c r="F76" s="182">
        <v>142428</v>
      </c>
      <c r="G76" s="169">
        <f>(F76-E76)/E76</f>
        <v>3.0972424324512224</v>
      </c>
      <c r="H76" s="182">
        <v>143883.75</v>
      </c>
      <c r="I76" s="169">
        <f>(F76-H76)/H76</f>
        <v>-1.0117542807996038E-2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28612.166666666668</v>
      </c>
      <c r="F77" s="185">
        <v>113326.125</v>
      </c>
      <c r="G77" s="169">
        <f>(F77-E77)/E77</f>
        <v>2.9607669814123359</v>
      </c>
      <c r="H77" s="185">
        <v>114070</v>
      </c>
      <c r="I77" s="169">
        <f>(F77-H77)/H77</f>
        <v>-6.5212150433944073E-3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26918.733333333334</v>
      </c>
      <c r="F78" s="185">
        <v>81257</v>
      </c>
      <c r="G78" s="169">
        <f>(F78-E78)/E78</f>
        <v>2.0186041443257605</v>
      </c>
      <c r="H78" s="185">
        <v>80316.666666666672</v>
      </c>
      <c r="I78" s="169">
        <f>(F78-H78)/H78</f>
        <v>1.170782319983393E-2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72972.25</v>
      </c>
      <c r="F79" s="185">
        <v>275928.88888888888</v>
      </c>
      <c r="G79" s="169">
        <f>(F79-E79)/E79</f>
        <v>2.7812851993585079</v>
      </c>
      <c r="H79" s="185">
        <v>270496.875</v>
      </c>
      <c r="I79" s="169">
        <f>(F79-H79)/H79</f>
        <v>2.0081614210474247E-2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55942.888888888883</v>
      </c>
      <c r="F80" s="188">
        <v>213824.6</v>
      </c>
      <c r="G80" s="169">
        <f>(F80-E80)/E80</f>
        <v>2.8221944602233235</v>
      </c>
      <c r="H80" s="188">
        <v>202032</v>
      </c>
      <c r="I80" s="169">
        <f>(F80-H80)/H80</f>
        <v>5.8369961194266282E-2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219207.95555555553</v>
      </c>
      <c r="F81" s="83">
        <f>SUM(F76:F80)</f>
        <v>826764.61388888885</v>
      </c>
      <c r="G81" s="103">
        <f t="shared" ref="G81" si="12">(F81-E81)/E81</f>
        <v>2.771599492333916</v>
      </c>
      <c r="H81" s="83">
        <f>SUM(H76:H80)</f>
        <v>810799.29166666674</v>
      </c>
      <c r="I81" s="104">
        <f t="shared" ref="I81" si="13">(F81-H81)/H81</f>
        <v>1.9690843820798158E-2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23784.777777777777</v>
      </c>
      <c r="F83" s="182">
        <v>99137.111111111109</v>
      </c>
      <c r="G83" s="170">
        <f>(F83-E83)/E83</f>
        <v>3.1680907022698923</v>
      </c>
      <c r="H83" s="182">
        <v>102596.25</v>
      </c>
      <c r="I83" s="170">
        <f>(F83-H83)/H83</f>
        <v>-3.3716036296539985E-2</v>
      </c>
    </row>
    <row r="84" spans="1:11" ht="16.5">
      <c r="A84" s="37"/>
      <c r="B84" s="177" t="s">
        <v>80</v>
      </c>
      <c r="C84" s="164" t="s">
        <v>151</v>
      </c>
      <c r="D84" s="160" t="s">
        <v>150</v>
      </c>
      <c r="E84" s="185">
        <v>47437.80000000001</v>
      </c>
      <c r="F84" s="185">
        <v>169513.66666666666</v>
      </c>
      <c r="G84" s="169">
        <f>(F84-E84)/E84</f>
        <v>2.5733880295179503</v>
      </c>
      <c r="H84" s="185">
        <v>170007</v>
      </c>
      <c r="I84" s="169">
        <f>(F84-H84)/H84</f>
        <v>-2.9018412967309758E-3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81999.833333333328</v>
      </c>
      <c r="F85" s="185">
        <v>714574.66666666663</v>
      </c>
      <c r="G85" s="169">
        <f>(F85-E85)/E85</f>
        <v>7.7143429153311285</v>
      </c>
      <c r="H85" s="185">
        <v>716140</v>
      </c>
      <c r="I85" s="169">
        <f>(F85-H85)/H85</f>
        <v>-2.1857923497268302E-3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32413.344444444443</v>
      </c>
      <c r="F86" s="185">
        <v>133703.77777777778</v>
      </c>
      <c r="G86" s="169">
        <f>(F86-E86)/E86</f>
        <v>3.1249608785956129</v>
      </c>
      <c r="H86" s="185">
        <v>133590</v>
      </c>
      <c r="I86" s="169">
        <f>(F86-H86)/H86</f>
        <v>8.5169382272461266E-4</v>
      </c>
    </row>
    <row r="87" spans="1:11" ht="16.5">
      <c r="A87" s="37"/>
      <c r="B87" s="177" t="s">
        <v>74</v>
      </c>
      <c r="C87" s="164" t="s">
        <v>144</v>
      </c>
      <c r="D87" s="173" t="s">
        <v>142</v>
      </c>
      <c r="E87" s="194">
        <v>23816.333333333332</v>
      </c>
      <c r="F87" s="194">
        <v>73192.166666666672</v>
      </c>
      <c r="G87" s="169">
        <f>(F87-E87)/E87</f>
        <v>2.0731920670688186</v>
      </c>
      <c r="H87" s="194">
        <v>72834</v>
      </c>
      <c r="I87" s="169">
        <f>(F87-H87)/H87</f>
        <v>4.9175751251705454E-3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29260.61904761905</v>
      </c>
      <c r="F88" s="249">
        <v>100632.88888888889</v>
      </c>
      <c r="G88" s="169">
        <f>(F88-E88)/E88</f>
        <v>2.4391920664808162</v>
      </c>
      <c r="H88" s="249">
        <v>99674</v>
      </c>
      <c r="I88" s="169">
        <f>(F88-H88)/H88</f>
        <v>9.6202509068452208E-3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14697.199999999999</v>
      </c>
      <c r="F89" s="188">
        <v>44584.833333333336</v>
      </c>
      <c r="G89" s="171">
        <f>(F89-E89)/E89</f>
        <v>2.0335596803019174</v>
      </c>
      <c r="H89" s="188">
        <v>43920</v>
      </c>
      <c r="I89" s="171">
        <f>(F89-H89)/H89</f>
        <v>1.5137370977534967E-2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253409.90793650795</v>
      </c>
      <c r="F90" s="83">
        <f>SUM(F83:F89)</f>
        <v>1335339.1111111112</v>
      </c>
      <c r="G90" s="111">
        <f t="shared" ref="G90:G91" si="14">(F90-E90)/E90</f>
        <v>4.2694826417192866</v>
      </c>
      <c r="H90" s="83">
        <f>SUM(H83:H89)</f>
        <v>1338761.25</v>
      </c>
      <c r="I90" s="104">
        <f t="shared" ref="I90:I91" si="15">(F90-H90)/H90</f>
        <v>-2.5561980441910458E-3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5662389.5911111105</v>
      </c>
      <c r="F91" s="99">
        <f>SUM(F32,F39,F47,F55,F66,F74,F81,F90)</f>
        <v>19514932.466563493</v>
      </c>
      <c r="G91" s="101">
        <f t="shared" si="14"/>
        <v>2.4464128885088154</v>
      </c>
      <c r="H91" s="99">
        <f>SUM(H32,H39,H47,H55,H66,H74,H81,H90)</f>
        <v>19389933.343650796</v>
      </c>
      <c r="I91" s="112">
        <f t="shared" si="15"/>
        <v>6.4465988973411437E-3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zoomScaleNormal="100" workbookViewId="0">
      <selection activeCell="E10" sqref="E1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19"/>
      <c r="F9" s="219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221</v>
      </c>
      <c r="E13" s="224" t="s">
        <v>222</v>
      </c>
      <c r="F13" s="224" t="s">
        <v>223</v>
      </c>
      <c r="G13" s="224" t="s">
        <v>224</v>
      </c>
      <c r="H13" s="224" t="s">
        <v>225</v>
      </c>
      <c r="I13" s="224" t="s">
        <v>226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60000</v>
      </c>
      <c r="E16" s="209">
        <v>100000</v>
      </c>
      <c r="F16" s="209">
        <v>72500</v>
      </c>
      <c r="G16" s="155">
        <v>55000</v>
      </c>
      <c r="H16" s="155">
        <v>50000</v>
      </c>
      <c r="I16" s="155">
        <f>AVERAGE(D16:H16)</f>
        <v>67500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60000</v>
      </c>
      <c r="E17" s="202">
        <v>50000</v>
      </c>
      <c r="F17" s="202">
        <v>35000</v>
      </c>
      <c r="G17" s="125">
        <v>45000</v>
      </c>
      <c r="H17" s="125">
        <v>40000</v>
      </c>
      <c r="I17" s="155">
        <f t="shared" ref="I17:I40" si="0">AVERAGE(D17:H17)</f>
        <v>46000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40000</v>
      </c>
      <c r="E18" s="212">
        <v>50000</v>
      </c>
      <c r="F18" s="202">
        <v>35000</v>
      </c>
      <c r="G18" s="125">
        <v>35000</v>
      </c>
      <c r="H18" s="125">
        <v>43333.33</v>
      </c>
      <c r="I18" s="155">
        <f t="shared" si="0"/>
        <v>40666.666000000005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20000</v>
      </c>
      <c r="E19" s="202">
        <v>20000</v>
      </c>
      <c r="F19" s="202">
        <v>12000</v>
      </c>
      <c r="G19" s="125">
        <v>25000</v>
      </c>
      <c r="H19" s="125">
        <v>21666.67</v>
      </c>
      <c r="I19" s="155">
        <f t="shared" si="0"/>
        <v>19733.333999999999</v>
      </c>
      <c r="K19" s="207"/>
      <c r="L19" s="210"/>
      <c r="P19" s="220"/>
    </row>
    <row r="20" spans="1:16" ht="18">
      <c r="A20" s="88"/>
      <c r="B20" s="211" t="s">
        <v>8</v>
      </c>
      <c r="C20" s="164" t="s">
        <v>167</v>
      </c>
      <c r="D20" s="202">
        <v>100000</v>
      </c>
      <c r="E20" s="202">
        <v>70000</v>
      </c>
      <c r="F20" s="212">
        <v>80000</v>
      </c>
      <c r="G20" s="125">
        <v>62500</v>
      </c>
      <c r="H20" s="125">
        <v>91666.67</v>
      </c>
      <c r="I20" s="155">
        <f t="shared" si="0"/>
        <v>80833.334000000003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50000</v>
      </c>
      <c r="E21" s="202">
        <v>50000</v>
      </c>
      <c r="F21" s="202">
        <v>70000</v>
      </c>
      <c r="G21" s="125">
        <v>42500</v>
      </c>
      <c r="H21" s="125">
        <v>41666.67</v>
      </c>
      <c r="I21" s="155">
        <f t="shared" si="0"/>
        <v>50833.333999999995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12">
        <v>100000</v>
      </c>
      <c r="E22" s="202">
        <v>50000</v>
      </c>
      <c r="F22" s="202">
        <v>85000</v>
      </c>
      <c r="G22" s="125">
        <v>70000</v>
      </c>
      <c r="H22" s="125">
        <v>56666</v>
      </c>
      <c r="I22" s="155">
        <f t="shared" si="0"/>
        <v>72333.2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15000</v>
      </c>
      <c r="E23" s="202">
        <v>10000</v>
      </c>
      <c r="F23" s="212">
        <v>15000</v>
      </c>
      <c r="G23" s="125">
        <v>12500</v>
      </c>
      <c r="H23" s="125">
        <v>15000</v>
      </c>
      <c r="I23" s="155">
        <f t="shared" si="0"/>
        <v>13500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15000</v>
      </c>
      <c r="E24" s="202">
        <v>10000</v>
      </c>
      <c r="F24" s="202">
        <v>12000</v>
      </c>
      <c r="G24" s="125">
        <v>12500</v>
      </c>
      <c r="H24" s="125">
        <v>20000</v>
      </c>
      <c r="I24" s="155">
        <f t="shared" si="0"/>
        <v>13900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15000</v>
      </c>
      <c r="E25" s="202">
        <v>10000</v>
      </c>
      <c r="F25" s="202">
        <v>12000</v>
      </c>
      <c r="G25" s="125">
        <v>12500</v>
      </c>
      <c r="H25" s="125">
        <v>15000</v>
      </c>
      <c r="I25" s="155">
        <f t="shared" si="0"/>
        <v>12900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15000</v>
      </c>
      <c r="E26" s="202">
        <v>10000</v>
      </c>
      <c r="F26" s="202">
        <v>15000</v>
      </c>
      <c r="G26" s="125">
        <v>12500</v>
      </c>
      <c r="H26" s="125">
        <v>21666.67</v>
      </c>
      <c r="I26" s="155">
        <f t="shared" si="0"/>
        <v>14833.333999999999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50000</v>
      </c>
      <c r="E27" s="202">
        <v>20000</v>
      </c>
      <c r="F27" s="202">
        <v>50000</v>
      </c>
      <c r="G27" s="125">
        <v>60000</v>
      </c>
      <c r="H27" s="125">
        <v>50000</v>
      </c>
      <c r="I27" s="155">
        <f t="shared" si="0"/>
        <v>46000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15000</v>
      </c>
      <c r="E28" s="202">
        <v>10000</v>
      </c>
      <c r="F28" s="202">
        <v>15000</v>
      </c>
      <c r="G28" s="125">
        <v>20000</v>
      </c>
      <c r="H28" s="125">
        <v>20000</v>
      </c>
      <c r="I28" s="155">
        <f t="shared" si="0"/>
        <v>16000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35000</v>
      </c>
      <c r="E29" s="212">
        <v>30000</v>
      </c>
      <c r="F29" s="202">
        <v>42500</v>
      </c>
      <c r="G29" s="125">
        <v>42500</v>
      </c>
      <c r="H29" s="125">
        <v>40000</v>
      </c>
      <c r="I29" s="155">
        <f t="shared" si="0"/>
        <v>38000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75000</v>
      </c>
      <c r="E30" s="202">
        <v>60000</v>
      </c>
      <c r="F30" s="202">
        <v>40000</v>
      </c>
      <c r="G30" s="125">
        <v>40000</v>
      </c>
      <c r="H30" s="125">
        <v>38333.33</v>
      </c>
      <c r="I30" s="155">
        <f t="shared" si="0"/>
        <v>50666.666000000005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50000</v>
      </c>
      <c r="E31" s="203">
        <v>30000</v>
      </c>
      <c r="F31" s="203">
        <v>42500</v>
      </c>
      <c r="G31" s="158">
        <v>35000</v>
      </c>
      <c r="H31" s="158">
        <v>40000</v>
      </c>
      <c r="I31" s="155">
        <f t="shared" si="0"/>
        <v>39500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80000</v>
      </c>
      <c r="E33" s="209">
        <v>60000</v>
      </c>
      <c r="F33" s="209">
        <v>120000</v>
      </c>
      <c r="G33" s="155">
        <v>150000</v>
      </c>
      <c r="H33" s="155">
        <v>100000</v>
      </c>
      <c r="I33" s="155">
        <f t="shared" si="0"/>
        <v>102000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80000</v>
      </c>
      <c r="E34" s="202">
        <v>60000</v>
      </c>
      <c r="F34" s="202">
        <v>120000</v>
      </c>
      <c r="G34" s="125">
        <v>125000</v>
      </c>
      <c r="H34" s="125">
        <v>96666.67</v>
      </c>
      <c r="I34" s="155">
        <f t="shared" si="0"/>
        <v>96333.334000000003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60000</v>
      </c>
      <c r="E35" s="202">
        <v>60000</v>
      </c>
      <c r="F35" s="202">
        <v>60000</v>
      </c>
      <c r="G35" s="125">
        <v>70000</v>
      </c>
      <c r="H35" s="125">
        <v>63333.33</v>
      </c>
      <c r="I35" s="155">
        <f t="shared" si="0"/>
        <v>62666.666000000005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30000</v>
      </c>
      <c r="E36" s="202">
        <v>30000</v>
      </c>
      <c r="F36" s="202">
        <v>45000</v>
      </c>
      <c r="G36" s="125">
        <v>50000</v>
      </c>
      <c r="H36" s="125">
        <v>40000</v>
      </c>
      <c r="I36" s="155">
        <f t="shared" si="0"/>
        <v>39000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50000</v>
      </c>
      <c r="E37" s="202">
        <v>30000</v>
      </c>
      <c r="F37" s="202">
        <v>35000</v>
      </c>
      <c r="G37" s="125">
        <v>40000</v>
      </c>
      <c r="H37" s="125">
        <v>43333.33</v>
      </c>
      <c r="I37" s="155">
        <f t="shared" si="0"/>
        <v>39666.666000000005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227</v>
      </c>
      <c r="D39" s="181">
        <v>1369500</v>
      </c>
      <c r="E39" s="181">
        <v>1500000</v>
      </c>
      <c r="F39" s="181">
        <v>1372500</v>
      </c>
      <c r="G39" s="248">
        <v>1392325</v>
      </c>
      <c r="H39" s="218">
        <v>1246252</v>
      </c>
      <c r="I39" s="155">
        <f t="shared" si="0"/>
        <v>1376115.4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1095600</v>
      </c>
      <c r="E40" s="187">
        <v>1000000</v>
      </c>
      <c r="F40" s="187">
        <v>958650</v>
      </c>
      <c r="G40" s="248">
        <v>1049950</v>
      </c>
      <c r="H40" s="125">
        <v>1000000</v>
      </c>
      <c r="I40" s="155">
        <f t="shared" si="0"/>
        <v>1020840</v>
      </c>
      <c r="K40" s="216"/>
      <c r="L40" s="210"/>
    </row>
    <row r="41" spans="1:12">
      <c r="D41" s="90">
        <f>SUM(D16:D40)</f>
        <v>3480100</v>
      </c>
      <c r="E41" s="90">
        <f t="shared" ref="E41:H41" si="1">SUM(E16:E40)</f>
        <v>3320000</v>
      </c>
      <c r="F41" s="90">
        <f t="shared" si="1"/>
        <v>3344650</v>
      </c>
      <c r="G41" s="90">
        <f t="shared" si="1"/>
        <v>3459775</v>
      </c>
      <c r="H41" s="90">
        <f t="shared" si="1"/>
        <v>3194584.67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10-07-2023</vt:lpstr>
      <vt:lpstr>By Order</vt:lpstr>
      <vt:lpstr>All Stores</vt:lpstr>
      <vt:lpstr>'10-07-2023'!Print_Titles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2023-07-12T10:11:47Z</cp:lastPrinted>
  <dcterms:created xsi:type="dcterms:W3CDTF">2010-10-20T06:23:14Z</dcterms:created>
  <dcterms:modified xsi:type="dcterms:W3CDTF">2023-07-12T10:12:21Z</dcterms:modified>
</cp:coreProperties>
</file>