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05-06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'05-06-2022'!$12:$14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3" i="11" l="1"/>
  <c r="G83" i="11"/>
  <c r="I86" i="11"/>
  <c r="G86" i="11"/>
  <c r="I84" i="11"/>
  <c r="G84" i="11"/>
  <c r="I89" i="11"/>
  <c r="G89" i="11"/>
  <c r="I87" i="11"/>
  <c r="G87" i="11"/>
  <c r="I88" i="11"/>
  <c r="G88" i="11"/>
  <c r="I85" i="11"/>
  <c r="G85" i="11"/>
  <c r="I80" i="11"/>
  <c r="G80" i="11"/>
  <c r="I78" i="11"/>
  <c r="G78" i="11"/>
  <c r="I77" i="11"/>
  <c r="G77" i="11"/>
  <c r="I76" i="11"/>
  <c r="G76" i="11"/>
  <c r="I79" i="11"/>
  <c r="G79" i="11"/>
  <c r="I73" i="11"/>
  <c r="G73" i="11"/>
  <c r="I72" i="11"/>
  <c r="G72" i="11"/>
  <c r="I71" i="11"/>
  <c r="G71" i="11"/>
  <c r="I68" i="11"/>
  <c r="G68" i="11"/>
  <c r="I70" i="11"/>
  <c r="G70" i="11"/>
  <c r="I69" i="11"/>
  <c r="G69" i="11"/>
  <c r="I60" i="11"/>
  <c r="G60" i="11"/>
  <c r="I64" i="11"/>
  <c r="G64" i="11"/>
  <c r="I58" i="11"/>
  <c r="G58" i="11"/>
  <c r="I59" i="11"/>
  <c r="G59" i="11"/>
  <c r="I63" i="11"/>
  <c r="G63" i="11"/>
  <c r="I61" i="11"/>
  <c r="G61" i="11"/>
  <c r="I62" i="11"/>
  <c r="G62" i="11"/>
  <c r="I65" i="11"/>
  <c r="G65" i="11"/>
  <c r="I57" i="11"/>
  <c r="G57" i="11"/>
  <c r="I53" i="11"/>
  <c r="G53" i="11"/>
  <c r="I51" i="11"/>
  <c r="G51" i="11"/>
  <c r="I52" i="11"/>
  <c r="G52" i="11"/>
  <c r="I50" i="11"/>
  <c r="G50" i="11"/>
  <c r="I49" i="11"/>
  <c r="G49" i="11"/>
  <c r="I54" i="11"/>
  <c r="G54" i="11"/>
  <c r="I43" i="11"/>
  <c r="G43" i="11"/>
  <c r="I41" i="11"/>
  <c r="G41" i="11"/>
  <c r="I42" i="11"/>
  <c r="G42" i="11"/>
  <c r="I44" i="11"/>
  <c r="G44" i="11"/>
  <c r="I45" i="11"/>
  <c r="G45" i="11"/>
  <c r="I46" i="11"/>
  <c r="G46" i="11"/>
  <c r="I38" i="11"/>
  <c r="G38" i="11"/>
  <c r="I34" i="11"/>
  <c r="G34" i="11"/>
  <c r="I36" i="11"/>
  <c r="G36" i="11"/>
  <c r="I37" i="11"/>
  <c r="G37" i="11"/>
  <c r="I35" i="11"/>
  <c r="G35" i="11"/>
  <c r="I21" i="11"/>
  <c r="G21" i="11"/>
  <c r="I20" i="11"/>
  <c r="G20" i="11"/>
  <c r="I17" i="11"/>
  <c r="G17" i="11"/>
  <c r="I24" i="11"/>
  <c r="G24" i="11"/>
  <c r="I22" i="11"/>
  <c r="G22" i="11"/>
  <c r="I28" i="11"/>
  <c r="G28" i="11"/>
  <c r="I27" i="11"/>
  <c r="G27" i="11"/>
  <c r="I29" i="11"/>
  <c r="G29" i="11"/>
  <c r="I25" i="11"/>
  <c r="G25" i="11"/>
  <c r="I30" i="11"/>
  <c r="G30" i="11"/>
  <c r="I31" i="11"/>
  <c r="G31" i="11"/>
  <c r="I18" i="11"/>
  <c r="G18" i="11"/>
  <c r="I26" i="11"/>
  <c r="G26" i="11"/>
  <c r="I19" i="11"/>
  <c r="G19" i="11"/>
  <c r="I23" i="11"/>
  <c r="G23" i="11"/>
  <c r="I16" i="11"/>
  <c r="G16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26" i="7" l="1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<sst xmlns="http://schemas.openxmlformats.org/spreadsheetml/2006/main" count="851" uniqueCount="229">
  <si>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</si>
  <si>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</si>
  <si>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</si>
  <si>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</si>
  <si>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</si>
  <si>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</si>
  <si>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</si>
  <si>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</si>
  <si>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</si>
  <si>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</si>
  <si>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</si>
  <si>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</si>
  <si>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</si>
  <si>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</si>
  <si>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</si>
  <si>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</si>
  <si>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</si>
  <si>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</si>
  <si>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</si>
  <si>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</si>
  <si>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</si>
  <si>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</si>
  <si>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</si>
  <si>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</si>
  <si>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</si>
  <si>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</si>
  <si>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</si>
  <si>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</si>
  <si>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</si>
  <si>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</si>
  <si>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</si>
  <si>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</si>
  <si>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</si>
  <si>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</si>
  <si>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</si>
  <si>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</si>
  <si>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</si>
  <si>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</si>
  <si>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</si>
  <si>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</si>
  <si>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</si>
  <si>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</si>
  <si>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</si>
  <si>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</si>
  <si>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</si>
  <si>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</si>
  <si>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</si>
  <si>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</si>
  <si>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</si>
  <si>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</si>
  <si>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</si>
  <si>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</si>
  <si>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</si>
  <si>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</si>
  <si>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</si>
  <si>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</si>
  <si>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</si>
  <si>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</si>
  <si>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</si>
  <si>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</si>
  <si>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</si>
  <si>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</si>
  <si>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</si>
  <si>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</si>
  <si>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</si>
  <si>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</si>
  <si>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</si>
  <si>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</si>
  <si>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</si>
  <si>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</si>
  <si>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</si>
  <si>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</si>
  <si>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</si>
  <si>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</si>
  <si>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</si>
  <si>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</si>
  <si>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</si>
  <si>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</si>
  <si>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</si>
  <si>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</si>
  <si>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</si>
  <si>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</si>
  <si>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</si>
  <si>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</si>
  <si>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</si>
  <si>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</si>
  <si>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</si>
  <si>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</si>
  <si>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</si>
  <si>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</si>
  <si>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</si>
  <si>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</si>
  <si>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</si>
  <si>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</si>
  <si>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</si>
  <si>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</si>
  <si>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</si>
  <si>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</si>
  <si>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</si>
  <si>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</si>
  <si>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</si>
  <si>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</si>
  <si>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</si>
  <si>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</si>
  <si>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</si>
  <si>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</si>
  <si>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</si>
  <si>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</si>
  <si>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</si>
  <si>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</si>
  <si>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</si>
  <si>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</si>
  <si>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</si>
  <si>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</si>
  <si>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</si>
  <si>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</si>
  <si>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</si>
  <si>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</si>
  <si>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</si>
  <si>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</si>
  <si>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</si>
  <si>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</si>
  <si>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</si>
  <si>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</si>
  <si>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</si>
  <si>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</si>
  <si>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</si>
  <si>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</si>
  <si>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</si>
  <si>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</si>
  <si>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</si>
  <si>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</si>
  <si>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</si>
  <si>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</si>
  <si>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</si>
  <si>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</si>
  <si>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</si>
  <si>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</si>
  <si>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</si>
  <si>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</si>
  <si>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</si>
  <si>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</si>
  <si>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</si>
  <si>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</si>
  <si>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</si>
  <si>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</si>
  <si>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</si>
  <si>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</si>
  <si>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</si>
  <si>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</si>
  <si>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</si>
  <si>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</si>
  <si>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</si>
  <si>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</si>
  <si>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</si>
  <si>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</si>
  <si>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</si>
  <si>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</si>
  <si>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</si>
  <si>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</si>
  <si>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</si>
  <si>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</si>
  <si>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</si>
  <si>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</si>
  <si>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</si>
  <si>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</si>
  <si>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</si>
  <si>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</si>
  <si>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</si>
  <si>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</si>
  <si>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</si>
  <si>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</si>
  <si>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</si>
  <si>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</si>
  <si>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</si>
  <si>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</si>
  <si>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</si>
  <si>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</si>
  <si>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</si>
  <si>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</si>
  <si>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</si>
  <si>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</si>
  <si>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</si>
  <si>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</si>
  <si>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</si>
  <si>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</si>
  <si>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</si>
  <si>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</si>
  <si>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</si>
  <si>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</si>
  <si>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</si>
  <si>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</si>
  <si>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</si>
  <si>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</si>
  <si>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</si>
  <si>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</si>
  <si>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</si>
  <si>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</si>
  <si>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</si>
  <si>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</si>
  <si>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</si>
  <si>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</si>
  <si>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</si>
  <si>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</si>
  <si>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</si>
  <si>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</si>
  <si>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</si>
  <si>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</si>
  <si>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</si>
  <si>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</si>
  <si>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</si>
  <si>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</si>
  <si>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</si>
  <si>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</si>
  <si>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</si>
  <si>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</si>
  <si>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</si>
  <si>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أيار 2022 (ل.ل.)</t>
  </si>
  <si>
    <t>معدل أسعار  السوبرماركات في 22-05-2023 (ل.ل.)</t>
  </si>
  <si>
    <t>معدل أسعار المحلات والملاحم في 22-05-2023 (ل.ل.)</t>
  </si>
  <si>
    <t>المعدل العام للأسعار في 22-05-2023  (ل.ل.)</t>
  </si>
  <si>
    <t xml:space="preserve"> التاريخ 5 حزيران 2023</t>
  </si>
  <si>
    <t>معدل أسعار  السوبرماركات في 05-06-2023 (ل.ل.)</t>
  </si>
  <si>
    <t>معدل أسعار المحلات والملاحم في 05-06-2023 (ل.ل.)</t>
  </si>
  <si>
    <t>المعدل العام للأسعار في 05-06-2023  (ل.ل.)</t>
  </si>
  <si>
    <t>معدل الأسعار في حزيران 2022 (ل.ل.)</t>
  </si>
  <si>
    <t xml:space="preserve"> التاريخ5 حزيران 2023 </t>
  </si>
  <si>
    <t>سعر صرف الدولار الأمريكي</t>
  </si>
  <si>
    <t>1$=93300 LBP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</si>
</sst>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0" fillId="0" borderId="0" xfId="0" applyBorder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59" zoomScaleNormal="100" workbookViewId="0">
      <selection activeCell="F54" sqref="F54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1" t="s">
        <v>202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221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6"/>
      <c r="H11" s="126"/>
    </row>
    <row r="12" spans="1:9" ht="24.75" customHeight="1">
      <c r="A12" s="222" t="s">
        <v>3</v>
      </c>
      <c r="B12" s="228"/>
      <c r="C12" s="226" t="s">
        <v>0</v>
      </c>
      <c r="D12" s="224" t="s">
        <v>23</v>
      </c>
      <c r="E12" s="224" t="s">
        <v>225</v>
      </c>
      <c r="F12" s="224" t="s">
        <v>222</v>
      </c>
      <c r="G12" s="224" t="s">
        <v>197</v>
      </c>
      <c r="H12" s="224" t="s">
        <v>218</v>
      </c>
      <c r="I12" s="224" t="s">
        <v>187</v>
      </c>
    </row>
    <row r="13" spans="1:9" ht="38.25" customHeight="1" thickBot="1">
      <c r="A13" s="223"/>
      <c r="B13" s="229"/>
      <c r="C13" s="227"/>
      <c r="D13" s="225"/>
      <c r="E13" s="225"/>
      <c r="F13" s="225"/>
      <c r="G13" s="225"/>
      <c r="H13" s="225"/>
      <c r="I13" s="22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16411.792857142857</v>
      </c>
      <c r="F15" s="190">
        <v>36054.222222222219</v>
      </c>
      <c r="G15" s="45">
        <f t="shared" ref="G15:G30" si="0">(F15-E15)/E15</f>
        <v>1.196848481823876</v>
      </c>
      <c r="H15" s="190">
        <v>43373.5</v>
      </c>
      <c r="I15" s="45">
        <f t="shared" ref="I15:I30" si="1">(F15-H15)/H15</f>
        <v>-0.16874999199459995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18428.55</v>
      </c>
      <c r="F16" s="184">
        <v>60936</v>
      </c>
      <c r="G16" s="48">
        <f t="shared" si="0"/>
        <v>2.3066084960563908</v>
      </c>
      <c r="H16" s="184">
        <v>57936</v>
      </c>
      <c r="I16" s="44">
        <f t="shared" si="1"/>
        <v>5.1781275890637947E-2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15967.661111111112</v>
      </c>
      <c r="F17" s="184">
        <v>44165.333333333336</v>
      </c>
      <c r="G17" s="48">
        <f t="shared" si="0"/>
        <v>1.7659237646646224</v>
      </c>
      <c r="H17" s="184">
        <v>53609.777777777781</v>
      </c>
      <c r="I17" s="44">
        <f t="shared" si="1"/>
        <v>-0.17617018454344979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21633</v>
      </c>
      <c r="F18" s="184">
        <v>18493.111111111109</v>
      </c>
      <c r="G18" s="48">
        <f t="shared" si="0"/>
        <v>-0.14514347935510055</v>
      </c>
      <c r="H18" s="184">
        <v>18265.333333333332</v>
      </c>
      <c r="I18" s="44">
        <f t="shared" si="1"/>
        <v>1.2470496629924305E-2</v>
      </c>
    </row>
    <row r="19" spans="1:9" ht="16.5">
      <c r="A19" s="37"/>
      <c r="B19" s="92" t="s">
        <v>8</v>
      </c>
      <c r="C19" s="164" t="s">
        <v>89</v>
      </c>
      <c r="D19" s="160" t="s">
        <v>161</v>
      </c>
      <c r="E19" s="184">
        <v>28070.848214285714</v>
      </c>
      <c r="F19" s="184">
        <v>155499.71428571429</v>
      </c>
      <c r="G19" s="48">
        <f t="shared" si="0"/>
        <v>4.5395445516526269</v>
      </c>
      <c r="H19" s="184">
        <v>165641.14285714287</v>
      </c>
      <c r="I19" s="44">
        <f t="shared" si="1"/>
        <v>-6.12252994425126E-2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14613.277777777777</v>
      </c>
      <c r="F20" s="184">
        <v>66609.777777777781</v>
      </c>
      <c r="G20" s="48">
        <f t="shared" si="0"/>
        <v>3.5581681803838974</v>
      </c>
      <c r="H20" s="184">
        <v>54383.111111111109</v>
      </c>
      <c r="I20" s="44">
        <f t="shared" si="1"/>
        <v>0.22482470047890696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18130.205555555556</v>
      </c>
      <c r="F21" s="184">
        <v>131388.66666666666</v>
      </c>
      <c r="G21" s="48">
        <f t="shared" si="0"/>
        <v>6.2469485392241362</v>
      </c>
      <c r="H21" s="184">
        <v>94665.333333333328</v>
      </c>
      <c r="I21" s="44">
        <f t="shared" si="1"/>
        <v>0.38792799898590119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4362.9250000000002</v>
      </c>
      <c r="F22" s="184">
        <v>16743.5</v>
      </c>
      <c r="G22" s="48">
        <f t="shared" si="0"/>
        <v>2.8376777047508268</v>
      </c>
      <c r="H22" s="184">
        <v>15431</v>
      </c>
      <c r="I22" s="44">
        <f t="shared" si="1"/>
        <v>8.5056055991186569E-2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4908.7749999999996</v>
      </c>
      <c r="F23" s="184">
        <v>18993.5</v>
      </c>
      <c r="G23" s="48">
        <f t="shared" si="0"/>
        <v>2.8692952926137378</v>
      </c>
      <c r="H23" s="184">
        <v>16868.5</v>
      </c>
      <c r="I23" s="44">
        <f t="shared" si="1"/>
        <v>0.12597444941755342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4894.7124999999996</v>
      </c>
      <c r="F24" s="184">
        <v>19743.5</v>
      </c>
      <c r="G24" s="48">
        <f t="shared" si="0"/>
        <v>3.0336383393304511</v>
      </c>
      <c r="H24" s="184">
        <v>17368.5</v>
      </c>
      <c r="I24" s="44">
        <f t="shared" si="1"/>
        <v>0.13674180268877564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5996.8972222222219</v>
      </c>
      <c r="F25" s="184">
        <v>18888.666666666668</v>
      </c>
      <c r="G25" s="48">
        <f>(F25-E25)/E25</f>
        <v>2.1497399349571054</v>
      </c>
      <c r="H25" s="184">
        <v>17368.5</v>
      </c>
      <c r="I25" s="44">
        <f t="shared" si="1"/>
        <v>8.7524349636794646E-2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9530.427777777777</v>
      </c>
      <c r="F26" s="184">
        <v>32388.888888888891</v>
      </c>
      <c r="G26" s="48">
        <f>(F26-E26)/E26</f>
        <v>2.3984716787225948</v>
      </c>
      <c r="H26" s="184">
        <v>33243.75</v>
      </c>
      <c r="I26" s="44">
        <f t="shared" si="1"/>
        <v>-2.5714942240604912E-2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5194.2375000000002</v>
      </c>
      <c r="F27" s="184">
        <v>19743.5</v>
      </c>
      <c r="G27" s="48">
        <f t="shared" si="0"/>
        <v>2.8010391323076775</v>
      </c>
      <c r="H27" s="184">
        <v>17181</v>
      </c>
      <c r="I27" s="44">
        <f t="shared" si="1"/>
        <v>0.14914731389325417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9927.9500000000007</v>
      </c>
      <c r="F28" s="184">
        <v>46498.666666666664</v>
      </c>
      <c r="G28" s="48">
        <f t="shared" si="0"/>
        <v>3.6836120917879982</v>
      </c>
      <c r="H28" s="184">
        <v>49109.777777777781</v>
      </c>
      <c r="I28" s="44">
        <f t="shared" si="1"/>
        <v>-5.3168864313058388E-2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18992.137500000001</v>
      </c>
      <c r="F29" s="184">
        <v>73668.75</v>
      </c>
      <c r="G29" s="48">
        <f t="shared" si="0"/>
        <v>2.8789077848662377</v>
      </c>
      <c r="H29" s="184">
        <v>74543.75</v>
      </c>
      <c r="I29" s="44">
        <f t="shared" si="1"/>
        <v>-1.1738073279114613E-2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14954.0875</v>
      </c>
      <c r="F30" s="187">
        <v>29054.222222222223</v>
      </c>
      <c r="G30" s="51">
        <f t="shared" si="0"/>
        <v>0.94289502600691777</v>
      </c>
      <c r="H30" s="187">
        <v>30553.111111111109</v>
      </c>
      <c r="I30" s="56">
        <f t="shared" si="1"/>
        <v>-4.9058470132155967E-2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66" t="s">
        <v>100</v>
      </c>
      <c r="D32" s="20" t="s">
        <v>161</v>
      </c>
      <c r="E32" s="190">
        <v>26677.083333333332</v>
      </c>
      <c r="F32" s="190">
        <v>158277.55555555556</v>
      </c>
      <c r="G32" s="45">
        <f>(F32-E32)/E32</f>
        <v>4.9330907197709228</v>
      </c>
      <c r="H32" s="190">
        <v>193277.55555555556</v>
      </c>
      <c r="I32" s="44">
        <f>(F32-H32)/H32</f>
        <v>-0.18108672732018088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26127.083333333332</v>
      </c>
      <c r="F33" s="184">
        <v>166812.25</v>
      </c>
      <c r="G33" s="48">
        <f>(F33-E33)/E33</f>
        <v>5.3846487520931348</v>
      </c>
      <c r="H33" s="184">
        <v>185562.25</v>
      </c>
      <c r="I33" s="44">
        <f>(F33-H33)/H33</f>
        <v>-0.10104425873258166</v>
      </c>
    </row>
    <row r="34" spans="1:9" ht="16.5">
      <c r="A34" s="37"/>
      <c r="B34" s="179" t="s">
        <v>28</v>
      </c>
      <c r="C34" s="164" t="s">
        <v>102</v>
      </c>
      <c r="D34" s="11" t="s">
        <v>161</v>
      </c>
      <c r="E34" s="184">
        <v>20126.424999999999</v>
      </c>
      <c r="F34" s="184">
        <v>56928.571428571428</v>
      </c>
      <c r="G34" s="48">
        <f>(F34-E34)/E34</f>
        <v>1.8285486085368581</v>
      </c>
      <c r="H34" s="184">
        <v>61248.333333333336</v>
      </c>
      <c r="I34" s="44">
        <f>(F34-H34)/H34</f>
        <v>-7.0528644122483469E-2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9794.5499999999993</v>
      </c>
      <c r="F35" s="184">
        <v>61250</v>
      </c>
      <c r="G35" s="48">
        <f>(F35-E35)/E35</f>
        <v>5.2534776993327927</v>
      </c>
      <c r="H35" s="184">
        <v>73750</v>
      </c>
      <c r="I35" s="44">
        <f>(F35-H35)/H35</f>
        <v>-0.16949152542372881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12822.379166666666</v>
      </c>
      <c r="F36" s="184">
        <v>37609.777777777781</v>
      </c>
      <c r="G36" s="51">
        <f>(F36-E36)/E36</f>
        <v>1.933135675440715</v>
      </c>
      <c r="H36" s="184">
        <v>38553.111111111109</v>
      </c>
      <c r="I36" s="56">
        <f>(F36-H36)/H36</f>
        <v>-2.4468410100928463E-2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384640</v>
      </c>
      <c r="F38" s="184">
        <v>1627152</v>
      </c>
      <c r="G38" s="45">
        <f t="shared" ref="G38:G43" si="2">(F38-E38)/E38</f>
        <v>3.230324459234609</v>
      </c>
      <c r="H38" s="184">
        <v>1651568</v>
      </c>
      <c r="I38" s="44">
        <f t="shared" ref="I38:I43" si="3">(F38-H38)/H38</f>
        <v>-1.4783526927138331E-2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285337.17142857146</v>
      </c>
      <c r="F39" s="184">
        <v>821973</v>
      </c>
      <c r="G39" s="48">
        <f t="shared" si="2"/>
        <v>1.8807077461541486</v>
      </c>
      <c r="H39" s="184">
        <v>836769.2</v>
      </c>
      <c r="I39" s="44">
        <f t="shared" si="3"/>
        <v>-1.7682534204174764E-2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162397.16666666666</v>
      </c>
      <c r="F40" s="184">
        <v>589500.5</v>
      </c>
      <c r="G40" s="48">
        <f t="shared" si="2"/>
        <v>2.6299925183423771</v>
      </c>
      <c r="H40" s="184">
        <v>591401.5</v>
      </c>
      <c r="I40" s="44">
        <f t="shared" si="3"/>
        <v>-3.2143983402138816E-3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74821.666666666657</v>
      </c>
      <c r="F41" s="184">
        <v>210274.875</v>
      </c>
      <c r="G41" s="48">
        <f t="shared" si="2"/>
        <v>1.8103473815516899</v>
      </c>
      <c r="H41" s="184">
        <v>242313.625</v>
      </c>
      <c r="I41" s="44">
        <f t="shared" si="3"/>
        <v>-0.13222017540284828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66687.5</v>
      </c>
      <c r="F42" s="184">
        <v>189710</v>
      </c>
      <c r="G42" s="48">
        <f t="shared" si="2"/>
        <v>1.8447610121836926</v>
      </c>
      <c r="H42" s="184">
        <v>218993.75</v>
      </c>
      <c r="I42" s="44">
        <f t="shared" si="3"/>
        <v>-0.13371956962242074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157364.89583333331</v>
      </c>
      <c r="F43" s="184">
        <v>559000.28571428568</v>
      </c>
      <c r="G43" s="51">
        <f t="shared" si="2"/>
        <v>2.5522553029001354</v>
      </c>
      <c r="H43" s="184">
        <v>575144.66666666663</v>
      </c>
      <c r="I43" s="59">
        <f t="shared" si="3"/>
        <v>-2.8070121985044251E-2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100121.625</v>
      </c>
      <c r="F45" s="184">
        <v>341827.875</v>
      </c>
      <c r="G45" s="45">
        <f t="shared" ref="G45:G50" si="4">(F45-E45)/E45</f>
        <v>2.4141263188646809</v>
      </c>
      <c r="H45" s="184">
        <v>344352.875</v>
      </c>
      <c r="I45" s="44">
        <f t="shared" ref="I45:I50" si="5">(F45-H45)/H45</f>
        <v>-7.332594507886714E-3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79985.055555555562</v>
      </c>
      <c r="F46" s="184">
        <v>311000</v>
      </c>
      <c r="G46" s="48">
        <f t="shared" si="4"/>
        <v>2.8882263422819956</v>
      </c>
      <c r="H46" s="184">
        <v>327556.77777777775</v>
      </c>
      <c r="I46" s="84">
        <f t="shared" si="5"/>
        <v>-5.0546283578996071E-2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276682.16666666669</v>
      </c>
      <c r="F47" s="184">
        <v>1001109</v>
      </c>
      <c r="G47" s="48">
        <f t="shared" si="4"/>
        <v>2.6182635551140807</v>
      </c>
      <c r="H47" s="184">
        <v>1027495</v>
      </c>
      <c r="I47" s="84">
        <f t="shared" si="5"/>
        <v>-2.5679930315962607E-2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372466.25</v>
      </c>
      <c r="F48" s="184">
        <v>1289361.5714285714</v>
      </c>
      <c r="G48" s="48">
        <f t="shared" si="4"/>
        <v>2.4616869888978434</v>
      </c>
      <c r="H48" s="184">
        <v>1308708.9042857143</v>
      </c>
      <c r="I48" s="84">
        <f t="shared" si="5"/>
        <v>-1.4783526568654748E-2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26730</v>
      </c>
      <c r="F49" s="184">
        <v>143448.75</v>
      </c>
      <c r="G49" s="48">
        <f t="shared" si="4"/>
        <v>4.3665824915824913</v>
      </c>
      <c r="H49" s="184">
        <v>145601.25</v>
      </c>
      <c r="I49" s="44">
        <f t="shared" si="5"/>
        <v>-1.4783526927138331E-2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269750</v>
      </c>
      <c r="F50" s="184">
        <v>1879850</v>
      </c>
      <c r="G50" s="56">
        <f t="shared" si="4"/>
        <v>5.9688600556070437</v>
      </c>
      <c r="H50" s="184">
        <v>1899000</v>
      </c>
      <c r="I50" s="59">
        <f t="shared" si="5"/>
        <v>-1.008425487098473E-2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52083.333333333328</v>
      </c>
      <c r="F52" s="181">
        <v>153945</v>
      </c>
      <c r="G52" s="183">
        <f t="shared" ref="G52:G60" si="6">(F52-E52)/E52</f>
        <v>1.9557440000000004</v>
      </c>
      <c r="H52" s="181">
        <v>163073.4</v>
      </c>
      <c r="I52" s="116">
        <f t="shared" ref="I52:I60" si="7">(F52-H52)/H52</f>
        <v>-5.5977247055620322E-2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58520</v>
      </c>
      <c r="F53" s="184">
        <v>166074</v>
      </c>
      <c r="G53" s="186">
        <f t="shared" si="6"/>
        <v>1.8379015721120984</v>
      </c>
      <c r="H53" s="184">
        <v>159096</v>
      </c>
      <c r="I53" s="84">
        <f t="shared" si="7"/>
        <v>4.3860310755770099E-2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44633.8</v>
      </c>
      <c r="F54" s="184">
        <v>140261</v>
      </c>
      <c r="G54" s="186">
        <f t="shared" si="6"/>
        <v>2.1424839471431962</v>
      </c>
      <c r="H54" s="184">
        <v>142365.66666666666</v>
      </c>
      <c r="I54" s="84">
        <f t="shared" si="7"/>
        <v>-1.4783526927138264E-2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61171.25</v>
      </c>
      <c r="F55" s="184">
        <v>176181.5</v>
      </c>
      <c r="G55" s="186">
        <f t="shared" si="6"/>
        <v>1.880135684655782</v>
      </c>
      <c r="H55" s="184">
        <v>178825.16666666666</v>
      </c>
      <c r="I55" s="84">
        <f t="shared" si="7"/>
        <v>-1.4783526927138278E-2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29680.833333333332</v>
      </c>
      <c r="F56" s="184">
        <v>98742.5</v>
      </c>
      <c r="G56" s="191">
        <f t="shared" si="6"/>
        <v>2.3268102310694334</v>
      </c>
      <c r="H56" s="184">
        <v>99750.666666666672</v>
      </c>
      <c r="I56" s="85">
        <f t="shared" si="7"/>
        <v>-1.0106866453691252E-2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16291.666666666668</v>
      </c>
      <c r="F57" s="187">
        <v>108041.4</v>
      </c>
      <c r="G57" s="189">
        <f t="shared" si="6"/>
        <v>5.6316971867007659</v>
      </c>
      <c r="H57" s="187">
        <v>109662.6</v>
      </c>
      <c r="I57" s="117">
        <f t="shared" si="7"/>
        <v>-1.4783526927138437E-2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51881.071428571428</v>
      </c>
      <c r="F58" s="190">
        <v>222453.85714285713</v>
      </c>
      <c r="G58" s="44">
        <f t="shared" si="6"/>
        <v>3.2877652873673995</v>
      </c>
      <c r="H58" s="190">
        <v>225927.14285714287</v>
      </c>
      <c r="I58" s="44">
        <f t="shared" si="7"/>
        <v>-1.5373476911014407E-2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59993.482142857145</v>
      </c>
      <c r="F59" s="184">
        <v>214989.85714285713</v>
      </c>
      <c r="G59" s="48">
        <f t="shared" si="6"/>
        <v>2.5835535705515627</v>
      </c>
      <c r="H59" s="184">
        <v>216321.85714285713</v>
      </c>
      <c r="I59" s="44">
        <f t="shared" si="7"/>
        <v>-6.1574915156185923E-3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516225</v>
      </c>
      <c r="F60" s="184">
        <v>1053357</v>
      </c>
      <c r="G60" s="51">
        <f t="shared" si="6"/>
        <v>1.040499782071771</v>
      </c>
      <c r="H60" s="184">
        <v>1069163</v>
      </c>
      <c r="I60" s="51">
        <f t="shared" si="7"/>
        <v>-1.4783526927138331E-2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130797.875</v>
      </c>
      <c r="F62" s="184">
        <v>439108.625</v>
      </c>
      <c r="G62" s="45">
        <f t="shared" ref="G62:G67" si="8">(F62-E62)/E62</f>
        <v>2.3571541204320026</v>
      </c>
      <c r="H62" s="184">
        <v>454142.5</v>
      </c>
      <c r="I62" s="44">
        <f t="shared" ref="I62:I67" si="9">(F62-H62)/H62</f>
        <v>-3.3103871582157586E-2</v>
      </c>
    </row>
    <row r="63" spans="1:9" ht="16.5">
      <c r="A63" s="37"/>
      <c r="B63" s="34" t="s">
        <v>60</v>
      </c>
      <c r="C63" s="15" t="s">
        <v>129</v>
      </c>
      <c r="D63" s="13" t="s">
        <v>215</v>
      </c>
      <c r="E63" s="185">
        <v>686080.66666666674</v>
      </c>
      <c r="F63" s="184">
        <v>2320837.5</v>
      </c>
      <c r="G63" s="48">
        <f t="shared" si="8"/>
        <v>2.3827472668422853</v>
      </c>
      <c r="H63" s="184">
        <v>2385019.5</v>
      </c>
      <c r="I63" s="44">
        <f t="shared" si="9"/>
        <v>-2.6910471801173952E-2</v>
      </c>
    </row>
    <row r="64" spans="1:9" ht="16.5">
      <c r="A64" s="37"/>
      <c r="B64" s="34" t="s">
        <v>61</v>
      </c>
      <c r="C64" s="15" t="s">
        <v>130</v>
      </c>
      <c r="D64" s="13" t="s">
        <v>216</v>
      </c>
      <c r="E64" s="185">
        <v>447740.625</v>
      </c>
      <c r="F64" s="184">
        <v>778536.66666666663</v>
      </c>
      <c r="G64" s="48">
        <f t="shared" si="8"/>
        <v>0.738811765554369</v>
      </c>
      <c r="H64" s="184">
        <v>884708.4444444445</v>
      </c>
      <c r="I64" s="84">
        <f t="shared" si="9"/>
        <v>-0.12000764595894502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158838.125</v>
      </c>
      <c r="F65" s="184">
        <v>567637.19999999995</v>
      </c>
      <c r="G65" s="48">
        <f t="shared" si="8"/>
        <v>2.5736835850964619</v>
      </c>
      <c r="H65" s="184">
        <v>576154.80000000005</v>
      </c>
      <c r="I65" s="84">
        <f t="shared" si="9"/>
        <v>-1.4783526927138493E-2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79433.666666666657</v>
      </c>
      <c r="F66" s="184">
        <v>285764.57142857142</v>
      </c>
      <c r="G66" s="48">
        <f t="shared" si="8"/>
        <v>2.5975246192240671</v>
      </c>
      <c r="H66" s="184">
        <v>290052.57142857142</v>
      </c>
      <c r="I66" s="84">
        <f t="shared" si="9"/>
        <v>-1.4783526927138331E-2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65019.5</v>
      </c>
      <c r="F67" s="184">
        <v>223803.375</v>
      </c>
      <c r="G67" s="51">
        <f t="shared" si="8"/>
        <v>2.4420962172886598</v>
      </c>
      <c r="H67" s="184">
        <v>211992.71428571429</v>
      </c>
      <c r="I67" s="85">
        <f t="shared" si="9"/>
        <v>5.5712578397236E-2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67625.375</v>
      </c>
      <c r="F69" s="190">
        <v>274418.625</v>
      </c>
      <c r="G69" s="45">
        <f>(F69-E69)/E69</f>
        <v>3.0579238932131614</v>
      </c>
      <c r="H69" s="190">
        <v>274393.25</v>
      </c>
      <c r="I69" s="44">
        <f>(F69-H69)/H69</f>
        <v>9.2476764643445133E-5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52350.702380952382</v>
      </c>
      <c r="F70" s="184">
        <v>200728.28571428571</v>
      </c>
      <c r="G70" s="48">
        <f>(F70-E70)/E70</f>
        <v>2.8342997626583895</v>
      </c>
      <c r="H70" s="184">
        <v>207393</v>
      </c>
      <c r="I70" s="44">
        <f>(F70-H70)/H70</f>
        <v>-3.2135676159341396E-2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28265.083333333336</v>
      </c>
      <c r="F71" s="184">
        <v>82933.333333333328</v>
      </c>
      <c r="G71" s="48">
        <f>(F71-E71)/E71</f>
        <v>1.9341266167621414</v>
      </c>
      <c r="H71" s="184">
        <v>84638.125</v>
      </c>
      <c r="I71" s="44">
        <f>(F71-H71)/H71</f>
        <v>-2.0142124682779438E-2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31465.75</v>
      </c>
      <c r="F72" s="184">
        <v>146014.5</v>
      </c>
      <c r="G72" s="48">
        <f>(F72-E72)/E72</f>
        <v>3.6404264954752388</v>
      </c>
      <c r="H72" s="184">
        <v>148205.5</v>
      </c>
      <c r="I72" s="44">
        <f>(F72-H72)/H72</f>
        <v>-1.4783526927138331E-2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27462.6</v>
      </c>
      <c r="F73" s="193">
        <v>127924.66666666667</v>
      </c>
      <c r="G73" s="48">
        <f>(F73-E73)/E73</f>
        <v>3.6581411325463242</v>
      </c>
      <c r="H73" s="193">
        <v>122518.125</v>
      </c>
      <c r="I73" s="59">
        <f>(F73-H73)/H73</f>
        <v>4.4128504796059127E-2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23017.25</v>
      </c>
      <c r="F75" s="181">
        <v>74018</v>
      </c>
      <c r="G75" s="44">
        <f t="shared" ref="G75:G81" si="10">(F75-E75)/E75</f>
        <v>2.2157620914748719</v>
      </c>
      <c r="H75" s="181">
        <v>75128.666666666672</v>
      </c>
      <c r="I75" s="45">
        <f t="shared" ref="I75:I81" si="11">(F75-H75)/H75</f>
        <v>-1.4783526927138396E-2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27704.285714285714</v>
      </c>
      <c r="F76" s="184">
        <v>98586.888888888891</v>
      </c>
      <c r="G76" s="48">
        <f t="shared" si="10"/>
        <v>2.5585428877544594</v>
      </c>
      <c r="H76" s="184">
        <v>97242.688888888879</v>
      </c>
      <c r="I76" s="44">
        <f t="shared" si="11"/>
        <v>1.3823147172903836E-2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14056.333333333332</v>
      </c>
      <c r="F77" s="184">
        <v>44784</v>
      </c>
      <c r="G77" s="48">
        <f t="shared" si="10"/>
        <v>2.1860371362849489</v>
      </c>
      <c r="H77" s="184">
        <v>45456</v>
      </c>
      <c r="I77" s="44">
        <f t="shared" si="11"/>
        <v>-1.4783526927138331E-2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23592.076388888891</v>
      </c>
      <c r="F78" s="184">
        <v>105834.66666666667</v>
      </c>
      <c r="G78" s="48">
        <f t="shared" si="10"/>
        <v>3.4860259403242435</v>
      </c>
      <c r="H78" s="184">
        <v>101020.55555555556</v>
      </c>
      <c r="I78" s="44">
        <f t="shared" si="11"/>
        <v>4.7654767731539767E-2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33001.333333333328</v>
      </c>
      <c r="F79" s="184">
        <v>134818.5</v>
      </c>
      <c r="G79" s="48">
        <f t="shared" si="10"/>
        <v>3.0852440305442212</v>
      </c>
      <c r="H79" s="184">
        <v>137355.5857142857</v>
      </c>
      <c r="I79" s="44">
        <f t="shared" si="11"/>
        <v>-1.8470932223776527E-2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75000</v>
      </c>
      <c r="F80" s="184">
        <v>730228</v>
      </c>
      <c r="G80" s="48">
        <f t="shared" si="10"/>
        <v>8.7363733333333329</v>
      </c>
      <c r="H80" s="184">
        <v>741185.33333333337</v>
      </c>
      <c r="I80" s="44">
        <f t="shared" si="11"/>
        <v>-1.4783526927138383E-2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45956.261111111111</v>
      </c>
      <c r="F81" s="187">
        <v>168354.66666666666</v>
      </c>
      <c r="G81" s="51">
        <f t="shared" si="10"/>
        <v>2.6633673540070162</v>
      </c>
      <c r="H81" s="187">
        <v>171933.11111111112</v>
      </c>
      <c r="I81" s="56">
        <f t="shared" si="11"/>
        <v>-2.081300350653174E-2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7" zoomScaleNormal="100" workbookViewId="0">
      <selection activeCell="I15" sqref="I15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1" t="s">
        <v>203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221</v>
      </c>
      <c r="B10" s="2"/>
      <c r="C10" s="2"/>
      <c r="D10" s="2"/>
    </row>
    <row r="11" spans="1:9" ht="18.75" thickBot="1">
      <c r="A11" s="2"/>
      <c r="B11" s="2"/>
      <c r="C11" s="2"/>
      <c r="D11" s="2"/>
      <c r="F11" s="126"/>
      <c r="H11" s="126"/>
    </row>
    <row r="12" spans="1:9" ht="30.75" customHeight="1">
      <c r="A12" s="222" t="s">
        <v>3</v>
      </c>
      <c r="B12" s="228"/>
      <c r="C12" s="230" t="s">
        <v>0</v>
      </c>
      <c r="D12" s="224" t="s">
        <v>23</v>
      </c>
      <c r="E12" s="224" t="s">
        <v>225</v>
      </c>
      <c r="F12" s="232" t="s">
        <v>223</v>
      </c>
      <c r="G12" s="224" t="s">
        <v>197</v>
      </c>
      <c r="H12" s="232" t="s">
        <v>219</v>
      </c>
      <c r="I12" s="224" t="s">
        <v>187</v>
      </c>
    </row>
    <row r="13" spans="1:9" ht="30.75" customHeight="1" thickBot="1">
      <c r="A13" s="223"/>
      <c r="B13" s="229"/>
      <c r="C13" s="231"/>
      <c r="D13" s="225"/>
      <c r="E13" s="225"/>
      <c r="F13" s="233"/>
      <c r="G13" s="225"/>
      <c r="H13" s="233"/>
      <c r="I13" s="22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55">
        <v>16411.792857142857</v>
      </c>
      <c r="F15" s="155">
        <v>30666.6</v>
      </c>
      <c r="G15" s="44">
        <f>(F15-E15)/E15</f>
        <v>0.86857098837029645</v>
      </c>
      <c r="H15" s="155">
        <v>40000</v>
      </c>
      <c r="I15" s="118">
        <f>(F15-H15)/H15</f>
        <v>-0.23333500000000004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18428.55</v>
      </c>
      <c r="F16" s="155">
        <v>41333.199999999997</v>
      </c>
      <c r="G16" s="48">
        <f t="shared" ref="G16:G39" si="0">(F16-E16)/E16</f>
        <v>1.242889429716391</v>
      </c>
      <c r="H16" s="155">
        <v>41833.199999999997</v>
      </c>
      <c r="I16" s="48">
        <f>(F16-H16)/H16</f>
        <v>-1.1952229329814597E-2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15967.661111111112</v>
      </c>
      <c r="F17" s="155">
        <v>36500</v>
      </c>
      <c r="G17" s="48">
        <f t="shared" si="0"/>
        <v>1.2858701563124633</v>
      </c>
      <c r="H17" s="155">
        <v>33500</v>
      </c>
      <c r="I17" s="48">
        <f t="shared" ref="I17:I29" si="1">(F17-H17)/H17</f>
        <v>8.9552238805970144E-2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21633</v>
      </c>
      <c r="F18" s="155">
        <v>14433.2</v>
      </c>
      <c r="G18" s="48">
        <f t="shared" si="0"/>
        <v>-0.33281560578745434</v>
      </c>
      <c r="H18" s="155">
        <v>13333.2</v>
      </c>
      <c r="I18" s="48">
        <f t="shared" si="1"/>
        <v>8.2500825008250081E-2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28070.848214285714</v>
      </c>
      <c r="F19" s="155">
        <v>103500</v>
      </c>
      <c r="G19" s="48">
        <f t="shared" si="0"/>
        <v>2.687099128957819</v>
      </c>
      <c r="H19" s="155">
        <v>117333.2</v>
      </c>
      <c r="I19" s="48">
        <f t="shared" si="1"/>
        <v>-0.11789672488264188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14613.277777777777</v>
      </c>
      <c r="F20" s="155">
        <v>54833.2</v>
      </c>
      <c r="G20" s="48">
        <f t="shared" si="0"/>
        <v>2.7522861628883928</v>
      </c>
      <c r="H20" s="155">
        <v>39833.199999999997</v>
      </c>
      <c r="I20" s="48">
        <f t="shared" si="1"/>
        <v>0.37657029814325743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18130.205555555556</v>
      </c>
      <c r="F21" s="155">
        <v>68500</v>
      </c>
      <c r="G21" s="48">
        <f t="shared" si="0"/>
        <v>2.7782252269616357</v>
      </c>
      <c r="H21" s="155">
        <v>60666.6</v>
      </c>
      <c r="I21" s="48">
        <f t="shared" si="1"/>
        <v>0.12912211991441752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4362.9250000000002</v>
      </c>
      <c r="F22" s="155">
        <v>9500</v>
      </c>
      <c r="G22" s="48">
        <f t="shared" si="0"/>
        <v>1.1774383011397169</v>
      </c>
      <c r="H22" s="155">
        <v>10066.6</v>
      </c>
      <c r="I22" s="48">
        <f t="shared" si="1"/>
        <v>-5.6285140961198452E-2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4908.7749999999996</v>
      </c>
      <c r="F23" s="155">
        <v>11166.6</v>
      </c>
      <c r="G23" s="48">
        <f t="shared" si="0"/>
        <v>1.2748241669255571</v>
      </c>
      <c r="H23" s="155">
        <v>10566.6</v>
      </c>
      <c r="I23" s="48">
        <f t="shared" si="1"/>
        <v>5.6782692635284765E-2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4894.7124999999996</v>
      </c>
      <c r="F24" s="155">
        <v>10700</v>
      </c>
      <c r="G24" s="48">
        <f t="shared" si="0"/>
        <v>1.1860323767739169</v>
      </c>
      <c r="H24" s="155">
        <v>10900</v>
      </c>
      <c r="I24" s="48">
        <f t="shared" si="1"/>
        <v>-1.834862385321101E-2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5996.8972222222219</v>
      </c>
      <c r="F25" s="155">
        <v>11500</v>
      </c>
      <c r="G25" s="48">
        <f t="shared" si="0"/>
        <v>0.91765834461617435</v>
      </c>
      <c r="H25" s="155">
        <v>10700</v>
      </c>
      <c r="I25" s="48">
        <f t="shared" si="1"/>
        <v>7.476635514018691E-2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9530.427777777777</v>
      </c>
      <c r="F26" s="155">
        <v>27666.6</v>
      </c>
      <c r="G26" s="48">
        <f t="shared" si="0"/>
        <v>1.9029756738213339</v>
      </c>
      <c r="H26" s="155">
        <v>26166.6</v>
      </c>
      <c r="I26" s="48">
        <f t="shared" si="1"/>
        <v>5.7324986815253033E-2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5194.2375000000002</v>
      </c>
      <c r="F27" s="155">
        <v>10333.200000000001</v>
      </c>
      <c r="G27" s="48">
        <f t="shared" si="0"/>
        <v>0.98935839957260341</v>
      </c>
      <c r="H27" s="155">
        <v>12066.6</v>
      </c>
      <c r="I27" s="48">
        <f t="shared" si="1"/>
        <v>-0.14365272736313456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9927.9500000000007</v>
      </c>
      <c r="F28" s="155">
        <v>38833.199999999997</v>
      </c>
      <c r="G28" s="48">
        <f t="shared" si="0"/>
        <v>2.9115023746090576</v>
      </c>
      <c r="H28" s="155">
        <v>54333.2</v>
      </c>
      <c r="I28" s="48">
        <f t="shared" si="1"/>
        <v>-0.28527677368533422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18992.137500000001</v>
      </c>
      <c r="F29" s="155">
        <v>43800</v>
      </c>
      <c r="G29" s="48">
        <f t="shared" si="0"/>
        <v>1.3062175071131408</v>
      </c>
      <c r="H29" s="155">
        <v>44833.2</v>
      </c>
      <c r="I29" s="48">
        <f t="shared" si="1"/>
        <v>-2.3045421696421337E-2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14954.0875</v>
      </c>
      <c r="F30" s="158">
        <v>28333.200000000001</v>
      </c>
      <c r="G30" s="51">
        <f t="shared" si="0"/>
        <v>0.89467929754991748</v>
      </c>
      <c r="H30" s="158">
        <v>26233.200000000001</v>
      </c>
      <c r="I30" s="51">
        <f>(F30-H30)/H30</f>
        <v>8.0051232788984947E-2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26677.083333333332</v>
      </c>
      <c r="F32" s="155">
        <v>105000</v>
      </c>
      <c r="G32" s="44">
        <f t="shared" si="0"/>
        <v>2.9359625146427182</v>
      </c>
      <c r="H32" s="155">
        <v>96333.2</v>
      </c>
      <c r="I32" s="45">
        <f>(F32-H32)/H32</f>
        <v>8.9966906528590379E-2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26127.083333333332</v>
      </c>
      <c r="F33" s="155">
        <v>105000</v>
      </c>
      <c r="G33" s="48">
        <f t="shared" si="0"/>
        <v>3.0188182760545414</v>
      </c>
      <c r="H33" s="155">
        <v>96333.2</v>
      </c>
      <c r="I33" s="48">
        <f>(F33-H33)/H33</f>
        <v>8.9966906528590379E-2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20126.424999999999</v>
      </c>
      <c r="F34" s="155">
        <v>46833.2</v>
      </c>
      <c r="G34" s="48">
        <f>(F34-E34)/E34</f>
        <v>1.3269507624925936</v>
      </c>
      <c r="H34" s="155">
        <v>47833.2</v>
      </c>
      <c r="I34" s="48">
        <f>(F34-H34)/H34</f>
        <v>-2.0905981619460962E-2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9794.5499999999993</v>
      </c>
      <c r="F35" s="155">
        <v>38000</v>
      </c>
      <c r="G35" s="48">
        <f t="shared" si="0"/>
        <v>2.8797086134636101</v>
      </c>
      <c r="H35" s="155">
        <v>41500</v>
      </c>
      <c r="I35" s="48">
        <f>(F35-H35)/H35</f>
        <v>-8.4337349397590355E-2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12822.379166666666</v>
      </c>
      <c r="F36" s="155">
        <v>25500</v>
      </c>
      <c r="G36" s="55">
        <f t="shared" si="0"/>
        <v>0.98871049346991324</v>
      </c>
      <c r="H36" s="155">
        <v>22000</v>
      </c>
      <c r="I36" s="48">
        <f>(F36-H36)/H36</f>
        <v>0.15909090909090909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384640</v>
      </c>
      <c r="F38" s="156">
        <v>1438950.3999999999</v>
      </c>
      <c r="G38" s="45">
        <f t="shared" si="0"/>
        <v>2.741031613976705</v>
      </c>
      <c r="H38" s="156">
        <v>1383670.4</v>
      </c>
      <c r="I38" s="45">
        <f>(F38-H38)/H38</f>
        <v>3.9951711043323616E-2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285337.17142857146</v>
      </c>
      <c r="F39" s="157">
        <v>1026450</v>
      </c>
      <c r="G39" s="51">
        <f t="shared" si="0"/>
        <v>2.5973231067686235</v>
      </c>
      <c r="H39" s="157">
        <v>1011200.2</v>
      </c>
      <c r="I39" s="51">
        <f>(F39-H39)/H39</f>
        <v>1.5080891004570655E-2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17" zoomScaleNormal="100" workbookViewId="0">
      <selection activeCell="I41" sqref="I41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1" t="s">
        <v>204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221</v>
      </c>
      <c r="B10" s="2"/>
      <c r="C10" s="2"/>
      <c r="D10" s="2"/>
    </row>
    <row r="11" spans="1:9" ht="18.75" thickBot="1">
      <c r="A11" s="2"/>
      <c r="B11" s="2"/>
      <c r="C11" s="2"/>
      <c r="D11" s="126"/>
      <c r="E11" s="126"/>
      <c r="H11" s="126"/>
    </row>
    <row r="12" spans="1:9" ht="24.75" customHeight="1">
      <c r="A12" s="222" t="s">
        <v>3</v>
      </c>
      <c r="B12" s="228"/>
      <c r="C12" s="230" t="s">
        <v>0</v>
      </c>
      <c r="D12" s="224" t="s">
        <v>222</v>
      </c>
      <c r="E12" s="232" t="s">
        <v>223</v>
      </c>
      <c r="F12" s="239" t="s">
        <v>186</v>
      </c>
      <c r="G12" s="224" t="s">
        <v>225</v>
      </c>
      <c r="H12" s="241" t="s">
        <v>224</v>
      </c>
      <c r="I12" s="237" t="s">
        <v>196</v>
      </c>
    </row>
    <row r="13" spans="1:9" ht="39.75" customHeight="1" thickBot="1">
      <c r="A13" s="223"/>
      <c r="B13" s="229"/>
      <c r="C13" s="231"/>
      <c r="D13" s="225"/>
      <c r="E13" s="233"/>
      <c r="F13" s="240"/>
      <c r="G13" s="225"/>
      <c r="H13" s="242"/>
      <c r="I13" s="238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36054.222222222219</v>
      </c>
      <c r="E15" s="144">
        <v>30666.6</v>
      </c>
      <c r="F15" s="67">
        <f t="shared" ref="F15:F30" si="0">D15-E15</f>
        <v>5387.6222222222204</v>
      </c>
      <c r="G15" s="42">
        <v>16411.792857142857</v>
      </c>
      <c r="H15" s="66">
        <f>AVERAGE(D15:E15)</f>
        <v>33360.411111111112</v>
      </c>
      <c r="I15" s="69">
        <f>(H15-G15)/G15</f>
        <v>1.0327097350970864</v>
      </c>
    </row>
    <row r="16" spans="1:9" ht="16.5" customHeight="1">
      <c r="A16" s="37"/>
      <c r="B16" s="34" t="s">
        <v>5</v>
      </c>
      <c r="C16" s="15" t="s">
        <v>164</v>
      </c>
      <c r="D16" s="144">
        <v>60936</v>
      </c>
      <c r="E16" s="144">
        <v>41333.199999999997</v>
      </c>
      <c r="F16" s="71">
        <f t="shared" si="0"/>
        <v>19602.800000000003</v>
      </c>
      <c r="G16" s="46">
        <v>18428.55</v>
      </c>
      <c r="H16" s="68">
        <f t="shared" ref="H16:H30" si="1">AVERAGE(D16:E16)</f>
        <v>51134.6</v>
      </c>
      <c r="I16" s="72">
        <f t="shared" ref="I16:I39" si="2">(H16-G16)/G16</f>
        <v>1.7747489628863911</v>
      </c>
    </row>
    <row r="17" spans="1:9" ht="16.5">
      <c r="A17" s="37"/>
      <c r="B17" s="34" t="s">
        <v>6</v>
      </c>
      <c r="C17" s="15" t="s">
        <v>165</v>
      </c>
      <c r="D17" s="144">
        <v>44165.333333333336</v>
      </c>
      <c r="E17" s="144">
        <v>36500</v>
      </c>
      <c r="F17" s="71">
        <f t="shared" si="0"/>
        <v>7665.3333333333358</v>
      </c>
      <c r="G17" s="46">
        <v>15967.661111111112</v>
      </c>
      <c r="H17" s="68">
        <f t="shared" si="1"/>
        <v>40332.666666666672</v>
      </c>
      <c r="I17" s="72">
        <f t="shared" si="2"/>
        <v>1.5258969604885431</v>
      </c>
    </row>
    <row r="18" spans="1:9" ht="16.5">
      <c r="A18" s="37"/>
      <c r="B18" s="34" t="s">
        <v>7</v>
      </c>
      <c r="C18" s="15" t="s">
        <v>166</v>
      </c>
      <c r="D18" s="144">
        <v>18493.111111111109</v>
      </c>
      <c r="E18" s="144">
        <v>14433.2</v>
      </c>
      <c r="F18" s="71">
        <f t="shared" si="0"/>
        <v>4059.9111111111088</v>
      </c>
      <c r="G18" s="46">
        <v>21633</v>
      </c>
      <c r="H18" s="68">
        <f t="shared" si="1"/>
        <v>16463.155555555553</v>
      </c>
      <c r="I18" s="72">
        <f t="shared" si="2"/>
        <v>-0.23897954257127751</v>
      </c>
    </row>
    <row r="19" spans="1:9" ht="16.5">
      <c r="A19" s="37"/>
      <c r="B19" s="34" t="s">
        <v>8</v>
      </c>
      <c r="C19" s="15" t="s">
        <v>167</v>
      </c>
      <c r="D19" s="144">
        <v>155499.71428571429</v>
      </c>
      <c r="E19" s="144">
        <v>103500</v>
      </c>
      <c r="F19" s="71">
        <f t="shared" si="0"/>
        <v>51999.71428571429</v>
      </c>
      <c r="G19" s="46">
        <v>28070.848214285714</v>
      </c>
      <c r="H19" s="68">
        <f t="shared" si="1"/>
        <v>129499.85714285714</v>
      </c>
      <c r="I19" s="72">
        <f t="shared" si="2"/>
        <v>3.6133218403052227</v>
      </c>
    </row>
    <row r="20" spans="1:9" ht="16.5">
      <c r="A20" s="37"/>
      <c r="B20" s="34" t="s">
        <v>9</v>
      </c>
      <c r="C20" s="164" t="s">
        <v>168</v>
      </c>
      <c r="D20" s="144">
        <v>66609.777777777781</v>
      </c>
      <c r="E20" s="144">
        <v>54833.2</v>
      </c>
      <c r="F20" s="71">
        <f t="shared" si="0"/>
        <v>11776.577777777784</v>
      </c>
      <c r="G20" s="46">
        <v>14613.277777777777</v>
      </c>
      <c r="H20" s="68">
        <f t="shared" si="1"/>
        <v>60721.488888888889</v>
      </c>
      <c r="I20" s="72">
        <f t="shared" si="2"/>
        <v>3.1552271716361457</v>
      </c>
    </row>
    <row r="21" spans="1:9" ht="16.5">
      <c r="A21" s="37"/>
      <c r="B21" s="34" t="s">
        <v>10</v>
      </c>
      <c r="C21" s="15" t="s">
        <v>169</v>
      </c>
      <c r="D21" s="144">
        <v>131388.66666666666</v>
      </c>
      <c r="E21" s="144">
        <v>68500</v>
      </c>
      <c r="F21" s="71">
        <f t="shared" si="0"/>
        <v>62888.666666666657</v>
      </c>
      <c r="G21" s="46">
        <v>18130.205555555556</v>
      </c>
      <c r="H21" s="68">
        <f t="shared" si="1"/>
        <v>99944.333333333328</v>
      </c>
      <c r="I21" s="72">
        <f t="shared" si="2"/>
        <v>4.5125868830928857</v>
      </c>
    </row>
    <row r="22" spans="1:9" ht="16.5">
      <c r="A22" s="37"/>
      <c r="B22" s="34" t="s">
        <v>11</v>
      </c>
      <c r="C22" s="15" t="s">
        <v>170</v>
      </c>
      <c r="D22" s="144">
        <v>16743.5</v>
      </c>
      <c r="E22" s="144">
        <v>9500</v>
      </c>
      <c r="F22" s="71">
        <f t="shared" si="0"/>
        <v>7243.5</v>
      </c>
      <c r="G22" s="46">
        <v>4362.9250000000002</v>
      </c>
      <c r="H22" s="68">
        <f t="shared" si="1"/>
        <v>13121.75</v>
      </c>
      <c r="I22" s="72">
        <f t="shared" si="2"/>
        <v>2.007558002945272</v>
      </c>
    </row>
    <row r="23" spans="1:9" ht="16.5">
      <c r="A23" s="37"/>
      <c r="B23" s="34" t="s">
        <v>12</v>
      </c>
      <c r="C23" s="15" t="s">
        <v>171</v>
      </c>
      <c r="D23" s="144">
        <v>18993.5</v>
      </c>
      <c r="E23" s="144">
        <v>11166.6</v>
      </c>
      <c r="F23" s="71">
        <f t="shared" si="0"/>
        <v>7826.9</v>
      </c>
      <c r="G23" s="46">
        <v>4908.7749999999996</v>
      </c>
      <c r="H23" s="68">
        <f t="shared" si="1"/>
        <v>15080.05</v>
      </c>
      <c r="I23" s="72">
        <f t="shared" si="2"/>
        <v>2.0720597297696473</v>
      </c>
    </row>
    <row r="24" spans="1:9" ht="16.5">
      <c r="A24" s="37"/>
      <c r="B24" s="34" t="s">
        <v>13</v>
      </c>
      <c r="C24" s="15" t="s">
        <v>172</v>
      </c>
      <c r="D24" s="144">
        <v>19743.5</v>
      </c>
      <c r="E24" s="144">
        <v>10700</v>
      </c>
      <c r="F24" s="71">
        <f t="shared" si="0"/>
        <v>9043.5</v>
      </c>
      <c r="G24" s="46">
        <v>4894.7124999999996</v>
      </c>
      <c r="H24" s="68">
        <f t="shared" si="1"/>
        <v>15221.75</v>
      </c>
      <c r="I24" s="72">
        <f t="shared" si="2"/>
        <v>2.1098353580521843</v>
      </c>
    </row>
    <row r="25" spans="1:9" ht="16.5">
      <c r="A25" s="37"/>
      <c r="B25" s="34" t="s">
        <v>14</v>
      </c>
      <c r="C25" s="164" t="s">
        <v>173</v>
      </c>
      <c r="D25" s="144">
        <v>18888.666666666668</v>
      </c>
      <c r="E25" s="144">
        <v>11500</v>
      </c>
      <c r="F25" s="71">
        <f t="shared" si="0"/>
        <v>7388.6666666666679</v>
      </c>
      <c r="G25" s="46">
        <v>5996.8972222222219</v>
      </c>
      <c r="H25" s="68">
        <f t="shared" si="1"/>
        <v>15194.333333333334</v>
      </c>
      <c r="I25" s="72">
        <f t="shared" si="2"/>
        <v>1.53369913978664</v>
      </c>
    </row>
    <row r="26" spans="1:9" ht="16.5">
      <c r="A26" s="37"/>
      <c r="B26" s="34" t="s">
        <v>15</v>
      </c>
      <c r="C26" s="15" t="s">
        <v>174</v>
      </c>
      <c r="D26" s="144">
        <v>32388.888888888891</v>
      </c>
      <c r="E26" s="144">
        <v>27666.6</v>
      </c>
      <c r="F26" s="71">
        <f t="shared" si="0"/>
        <v>4722.288888888892</v>
      </c>
      <c r="G26" s="46">
        <v>9530.427777777777</v>
      </c>
      <c r="H26" s="68">
        <f t="shared" si="1"/>
        <v>30027.744444444445</v>
      </c>
      <c r="I26" s="72">
        <f t="shared" si="2"/>
        <v>2.1507236762719639</v>
      </c>
    </row>
    <row r="27" spans="1:9" ht="16.5">
      <c r="A27" s="37"/>
      <c r="B27" s="34" t="s">
        <v>16</v>
      </c>
      <c r="C27" s="15" t="s">
        <v>175</v>
      </c>
      <c r="D27" s="144">
        <v>19743.5</v>
      </c>
      <c r="E27" s="144">
        <v>10333.200000000001</v>
      </c>
      <c r="F27" s="71">
        <f t="shared" si="0"/>
        <v>9410.2999999999993</v>
      </c>
      <c r="G27" s="46">
        <v>5194.2375000000002</v>
      </c>
      <c r="H27" s="68">
        <f t="shared" si="1"/>
        <v>15038.35</v>
      </c>
      <c r="I27" s="72">
        <f t="shared" si="2"/>
        <v>1.8951987659401401</v>
      </c>
    </row>
    <row r="28" spans="1:9" ht="16.5">
      <c r="A28" s="37"/>
      <c r="B28" s="34" t="s">
        <v>17</v>
      </c>
      <c r="C28" s="15" t="s">
        <v>176</v>
      </c>
      <c r="D28" s="144">
        <v>46498.666666666664</v>
      </c>
      <c r="E28" s="144">
        <v>38833.199999999997</v>
      </c>
      <c r="F28" s="71">
        <f t="shared" si="0"/>
        <v>7665.4666666666672</v>
      </c>
      <c r="G28" s="46">
        <v>9927.9500000000007</v>
      </c>
      <c r="H28" s="68">
        <f t="shared" si="1"/>
        <v>42665.933333333334</v>
      </c>
      <c r="I28" s="72">
        <f t="shared" si="2"/>
        <v>3.2975572331985283</v>
      </c>
    </row>
    <row r="29" spans="1:9" ht="16.5">
      <c r="A29" s="37"/>
      <c r="B29" s="34" t="s">
        <v>18</v>
      </c>
      <c r="C29" s="15" t="s">
        <v>177</v>
      </c>
      <c r="D29" s="144">
        <v>73668.75</v>
      </c>
      <c r="E29" s="144">
        <v>43800</v>
      </c>
      <c r="F29" s="71">
        <f t="shared" si="0"/>
        <v>29868.75</v>
      </c>
      <c r="G29" s="46">
        <v>18992.137500000001</v>
      </c>
      <c r="H29" s="68">
        <f t="shared" si="1"/>
        <v>58734.375</v>
      </c>
      <c r="I29" s="72">
        <f t="shared" si="2"/>
        <v>2.0925626459896893</v>
      </c>
    </row>
    <row r="30" spans="1:9" ht="17.25" thickBot="1">
      <c r="A30" s="38"/>
      <c r="B30" s="36" t="s">
        <v>19</v>
      </c>
      <c r="C30" s="16" t="s">
        <v>178</v>
      </c>
      <c r="D30" s="155">
        <v>29054.222222222223</v>
      </c>
      <c r="E30" s="147">
        <v>28333.200000000001</v>
      </c>
      <c r="F30" s="74">
        <f t="shared" si="0"/>
        <v>721.0222222222219</v>
      </c>
      <c r="G30" s="49">
        <v>14954.0875</v>
      </c>
      <c r="H30" s="100">
        <f t="shared" si="1"/>
        <v>28693.711111111112</v>
      </c>
      <c r="I30" s="75">
        <f t="shared" si="2"/>
        <v>0.91878716177841757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158277.55555555556</v>
      </c>
      <c r="E32" s="144">
        <v>105000</v>
      </c>
      <c r="F32" s="67">
        <f>D32-E32</f>
        <v>53277.555555555562</v>
      </c>
      <c r="G32" s="54">
        <v>26677.083333333332</v>
      </c>
      <c r="H32" s="68">
        <f>AVERAGE(D32:E32)</f>
        <v>131638.77777777778</v>
      </c>
      <c r="I32" s="78">
        <f t="shared" si="2"/>
        <v>3.9345266172068207</v>
      </c>
    </row>
    <row r="33" spans="1:9" ht="16.5">
      <c r="A33" s="37"/>
      <c r="B33" s="34" t="s">
        <v>27</v>
      </c>
      <c r="C33" s="15" t="s">
        <v>180</v>
      </c>
      <c r="D33" s="47">
        <v>166812.25</v>
      </c>
      <c r="E33" s="144">
        <v>105000</v>
      </c>
      <c r="F33" s="79">
        <f>D33-E33</f>
        <v>61812.25</v>
      </c>
      <c r="G33" s="46">
        <v>26127.083333333332</v>
      </c>
      <c r="H33" s="68">
        <f>AVERAGE(D33:E33)</f>
        <v>135906.125</v>
      </c>
      <c r="I33" s="72">
        <f t="shared" si="2"/>
        <v>4.2017335140738385</v>
      </c>
    </row>
    <row r="34" spans="1:9" ht="16.5">
      <c r="A34" s="37"/>
      <c r="B34" s="39" t="s">
        <v>28</v>
      </c>
      <c r="C34" s="15" t="s">
        <v>181</v>
      </c>
      <c r="D34" s="47">
        <v>56928.571428571428</v>
      </c>
      <c r="E34" s="144">
        <v>46833.2</v>
      </c>
      <c r="F34" s="71">
        <f>D34-E34</f>
        <v>10095.37142857143</v>
      </c>
      <c r="G34" s="46">
        <v>20126.424999999999</v>
      </c>
      <c r="H34" s="68">
        <f>AVERAGE(D34:E34)</f>
        <v>51880.885714285716</v>
      </c>
      <c r="I34" s="72">
        <f t="shared" si="2"/>
        <v>1.5777496855147259</v>
      </c>
    </row>
    <row r="35" spans="1:9" ht="16.5">
      <c r="A35" s="37"/>
      <c r="B35" s="34" t="s">
        <v>29</v>
      </c>
      <c r="C35" s="15" t="s">
        <v>182</v>
      </c>
      <c r="D35" s="47">
        <v>61250</v>
      </c>
      <c r="E35" s="144">
        <v>38000</v>
      </c>
      <c r="F35" s="79">
        <f>D35-E35</f>
        <v>23250</v>
      </c>
      <c r="G35" s="46">
        <v>9794.5499999999993</v>
      </c>
      <c r="H35" s="68">
        <f>AVERAGE(D35:E35)</f>
        <v>49625</v>
      </c>
      <c r="I35" s="72">
        <f t="shared" si="2"/>
        <v>4.0665931563982012</v>
      </c>
    </row>
    <row r="36" spans="1:9" ht="17.25" thickBot="1">
      <c r="A36" s="38"/>
      <c r="B36" s="39" t="s">
        <v>30</v>
      </c>
      <c r="C36" s="15" t="s">
        <v>183</v>
      </c>
      <c r="D36" s="50">
        <v>37609.777777777781</v>
      </c>
      <c r="E36" s="144">
        <v>25500</v>
      </c>
      <c r="F36" s="71">
        <f>D36-E36</f>
        <v>12109.777777777781</v>
      </c>
      <c r="G36" s="49">
        <v>12822.379166666666</v>
      </c>
      <c r="H36" s="68">
        <f>AVERAGE(D36:E36)</f>
        <v>31554.888888888891</v>
      </c>
      <c r="I36" s="80">
        <f t="shared" si="2"/>
        <v>1.460923084455314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1627152</v>
      </c>
      <c r="E38" s="145">
        <v>1438950.3999999999</v>
      </c>
      <c r="F38" s="67">
        <f>D38-E38</f>
        <v>188201.60000000009</v>
      </c>
      <c r="G38" s="46">
        <v>384640</v>
      </c>
      <c r="H38" s="67">
        <f>AVERAGE(D38:E38)</f>
        <v>1533051.2</v>
      </c>
      <c r="I38" s="78">
        <f t="shared" si="2"/>
        <v>2.9856780366056572</v>
      </c>
    </row>
    <row r="39" spans="1:9" ht="17.25" thickBot="1">
      <c r="A39" s="38"/>
      <c r="B39" s="36" t="s">
        <v>32</v>
      </c>
      <c r="C39" s="16" t="s">
        <v>185</v>
      </c>
      <c r="D39" s="57">
        <v>821973</v>
      </c>
      <c r="E39" s="146">
        <v>1026450</v>
      </c>
      <c r="F39" s="74">
        <f>D39-E39</f>
        <v>-204477</v>
      </c>
      <c r="G39" s="46">
        <v>285337.17142857146</v>
      </c>
      <c r="H39" s="81">
        <f>AVERAGE(D39:E39)</f>
        <v>924211.5</v>
      </c>
      <c r="I39" s="75">
        <f t="shared" si="2"/>
        <v>2.239015426461386</v>
      </c>
    </row>
    <row r="40" spans="1:9" ht="15.75" customHeight="1" thickBot="1">
      <c r="A40" s="234"/>
      <c r="B40" s="235"/>
      <c r="C40" s="236"/>
      <c r="D40" s="83">
        <f>SUM(D15:D39)</f>
        <v>3718873.1746031744</v>
      </c>
      <c r="E40" s="83">
        <f>SUM(E15:E39)</f>
        <v>3327332.5999999996</v>
      </c>
      <c r="F40" s="83">
        <f>SUM(F15:F39)</f>
        <v>391540.5746031747</v>
      </c>
      <c r="G40" s="83">
        <f>SUM(G15:G39)</f>
        <v>977542.17777777766</v>
      </c>
      <c r="H40" s="83">
        <f>AVERAGE(D40:E40)</f>
        <v>3523102.887301587</v>
      </c>
      <c r="I40" s="75">
        <f>(H40-G40)/G40</f>
        <v>2.6040418177255216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62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1" t="s">
        <v>201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221</v>
      </c>
      <c r="B10" s="2"/>
      <c r="C10" s="2"/>
    </row>
    <row r="11" spans="1:9" ht="18">
      <c r="A11" s="2"/>
      <c r="B11" s="2"/>
      <c r="C11" s="2"/>
    </row>
    <row r="12" spans="1:9" ht="15.75" thickBot="1">
      <c r="F12" s="126"/>
      <c r="H12" s="126"/>
    </row>
    <row r="13" spans="1:9" ht="24.75" customHeight="1">
      <c r="A13" s="222" t="s">
        <v>3</v>
      </c>
      <c r="B13" s="228"/>
      <c r="C13" s="230" t="s">
        <v>0</v>
      </c>
      <c r="D13" s="224" t="s">
        <v>23</v>
      </c>
      <c r="E13" s="224" t="s">
        <v>225</v>
      </c>
      <c r="F13" s="241" t="s">
        <v>224</v>
      </c>
      <c r="G13" s="224" t="s">
        <v>197</v>
      </c>
      <c r="H13" s="241" t="s">
        <v>220</v>
      </c>
      <c r="I13" s="224" t="s">
        <v>187</v>
      </c>
    </row>
    <row r="14" spans="1:9" ht="33.75" customHeight="1" thickBot="1">
      <c r="A14" s="223"/>
      <c r="B14" s="229"/>
      <c r="C14" s="231"/>
      <c r="D14" s="244"/>
      <c r="E14" s="225"/>
      <c r="F14" s="242"/>
      <c r="G14" s="243"/>
      <c r="H14" s="242"/>
      <c r="I14" s="243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16411.792857142857</v>
      </c>
      <c r="F16" s="42">
        <v>33360.411111111112</v>
      </c>
      <c r="G16" s="21">
        <f t="shared" ref="G16:G31" si="0">(F16-E16)/E16</f>
        <v>1.0327097350970864</v>
      </c>
      <c r="H16" s="181">
        <v>41686.75</v>
      </c>
      <c r="I16" s="21">
        <f t="shared" ref="I16:I31" si="1">(F16-H16)/H16</f>
        <v>-0.19973586064850071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18428.55</v>
      </c>
      <c r="F17" s="46">
        <v>51134.6</v>
      </c>
      <c r="G17" s="21">
        <f t="shared" si="0"/>
        <v>1.7747489628863911</v>
      </c>
      <c r="H17" s="184">
        <v>49884.6</v>
      </c>
      <c r="I17" s="21">
        <f t="shared" si="1"/>
        <v>2.5057833479671082E-2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15967.661111111112</v>
      </c>
      <c r="F18" s="46">
        <v>40332.666666666672</v>
      </c>
      <c r="G18" s="21">
        <f t="shared" si="0"/>
        <v>1.5258969604885431</v>
      </c>
      <c r="H18" s="184">
        <v>43554.888888888891</v>
      </c>
      <c r="I18" s="21">
        <f t="shared" si="1"/>
        <v>-7.3980724194758013E-2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21633</v>
      </c>
      <c r="F19" s="46">
        <v>16463.155555555553</v>
      </c>
      <c r="G19" s="21">
        <f t="shared" si="0"/>
        <v>-0.23897954257127751</v>
      </c>
      <c r="H19" s="184">
        <v>15799.266666666666</v>
      </c>
      <c r="I19" s="21">
        <f t="shared" si="1"/>
        <v>4.2020234413130159E-2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28070.848214285714</v>
      </c>
      <c r="F20" s="46">
        <v>129499.85714285714</v>
      </c>
      <c r="G20" s="21">
        <f t="shared" si="0"/>
        <v>3.6133218403052227</v>
      </c>
      <c r="H20" s="184">
        <v>141487.17142857143</v>
      </c>
      <c r="I20" s="21">
        <f t="shared" si="1"/>
        <v>-8.472368317693009E-2</v>
      </c>
    </row>
    <row r="21" spans="1:9" ht="16.5">
      <c r="A21" s="37"/>
      <c r="B21" s="34" t="s">
        <v>9</v>
      </c>
      <c r="C21" s="15" t="s">
        <v>88</v>
      </c>
      <c r="D21" s="160" t="s">
        <v>161</v>
      </c>
      <c r="E21" s="135">
        <v>14613.277777777777</v>
      </c>
      <c r="F21" s="46">
        <v>60721.488888888889</v>
      </c>
      <c r="G21" s="21">
        <f t="shared" si="0"/>
        <v>3.1552271716361457</v>
      </c>
      <c r="H21" s="184">
        <v>47108.155555555553</v>
      </c>
      <c r="I21" s="21">
        <f t="shared" si="1"/>
        <v>0.28898039358129551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18130.205555555556</v>
      </c>
      <c r="F22" s="46">
        <v>99944.333333333328</v>
      </c>
      <c r="G22" s="21">
        <f t="shared" si="0"/>
        <v>4.5125868830928857</v>
      </c>
      <c r="H22" s="184">
        <v>77665.96666666666</v>
      </c>
      <c r="I22" s="21">
        <f t="shared" si="1"/>
        <v>0.28684850807668227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4362.9250000000002</v>
      </c>
      <c r="F23" s="46">
        <v>13121.75</v>
      </c>
      <c r="G23" s="21">
        <f t="shared" si="0"/>
        <v>2.007558002945272</v>
      </c>
      <c r="H23" s="184">
        <v>12748.8</v>
      </c>
      <c r="I23" s="21">
        <f t="shared" si="1"/>
        <v>2.9253733684739016E-2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4908.7749999999996</v>
      </c>
      <c r="F24" s="46">
        <v>15080.05</v>
      </c>
      <c r="G24" s="21">
        <f t="shared" si="0"/>
        <v>2.0720597297696473</v>
      </c>
      <c r="H24" s="184">
        <v>13717.55</v>
      </c>
      <c r="I24" s="21">
        <f t="shared" si="1"/>
        <v>9.93253168386483E-2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4894.7124999999996</v>
      </c>
      <c r="F25" s="46">
        <v>15221.75</v>
      </c>
      <c r="G25" s="21">
        <f t="shared" si="0"/>
        <v>2.1098353580521843</v>
      </c>
      <c r="H25" s="184">
        <v>14134.25</v>
      </c>
      <c r="I25" s="21">
        <f t="shared" si="1"/>
        <v>7.6940764455135577E-2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5996.8972222222219</v>
      </c>
      <c r="F26" s="46">
        <v>15194.333333333334</v>
      </c>
      <c r="G26" s="21">
        <f t="shared" si="0"/>
        <v>1.53369913978664</v>
      </c>
      <c r="H26" s="184">
        <v>14034.25</v>
      </c>
      <c r="I26" s="21">
        <f t="shared" si="1"/>
        <v>8.2660871320757001E-2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9530.427777777777</v>
      </c>
      <c r="F27" s="46">
        <v>30027.744444444445</v>
      </c>
      <c r="G27" s="21">
        <f t="shared" si="0"/>
        <v>2.1507236762719639</v>
      </c>
      <c r="H27" s="184">
        <v>29705.174999999999</v>
      </c>
      <c r="I27" s="21">
        <f t="shared" si="1"/>
        <v>1.0859031951316404E-2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5194.2375000000002</v>
      </c>
      <c r="F28" s="46">
        <v>15038.35</v>
      </c>
      <c r="G28" s="21">
        <f t="shared" si="0"/>
        <v>1.8951987659401401</v>
      </c>
      <c r="H28" s="184">
        <v>14623.8</v>
      </c>
      <c r="I28" s="21">
        <f t="shared" si="1"/>
        <v>2.8347625104282136E-2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9927.9500000000007</v>
      </c>
      <c r="F29" s="46">
        <v>42665.933333333334</v>
      </c>
      <c r="G29" s="21">
        <f t="shared" si="0"/>
        <v>3.2975572331985283</v>
      </c>
      <c r="H29" s="184">
        <v>51721.488888888889</v>
      </c>
      <c r="I29" s="21">
        <f t="shared" si="1"/>
        <v>-0.17508304091959198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18992.137500000001</v>
      </c>
      <c r="F30" s="46">
        <v>58734.375</v>
      </c>
      <c r="G30" s="21">
        <f t="shared" si="0"/>
        <v>2.0925626459896893</v>
      </c>
      <c r="H30" s="184">
        <v>59688.474999999999</v>
      </c>
      <c r="I30" s="21">
        <f t="shared" si="1"/>
        <v>-1.5984660355286319E-2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14954.0875</v>
      </c>
      <c r="F31" s="49">
        <v>28693.711111111112</v>
      </c>
      <c r="G31" s="23">
        <f t="shared" si="0"/>
        <v>0.91878716177841757</v>
      </c>
      <c r="H31" s="187">
        <v>28393.155555555553</v>
      </c>
      <c r="I31" s="23">
        <f t="shared" si="1"/>
        <v>1.0585493217457829E-2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26677.083333333332</v>
      </c>
      <c r="F33" s="54">
        <v>131638.77777777778</v>
      </c>
      <c r="G33" s="21">
        <f>(F33-E33)/E33</f>
        <v>3.9345266172068207</v>
      </c>
      <c r="H33" s="190">
        <v>144805.37777777779</v>
      </c>
      <c r="I33" s="21">
        <f>(F33-H33)/H33</f>
        <v>-9.0926181071850951E-2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26127.083333333332</v>
      </c>
      <c r="F34" s="46">
        <v>135906.125</v>
      </c>
      <c r="G34" s="21">
        <f>(F34-E34)/E34</f>
        <v>4.2017335140738385</v>
      </c>
      <c r="H34" s="184">
        <v>140947.72500000001</v>
      </c>
      <c r="I34" s="21">
        <f>(F34-H34)/H34</f>
        <v>-3.5769289642667207E-2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20126.424999999999</v>
      </c>
      <c r="F35" s="46">
        <v>51880.885714285716</v>
      </c>
      <c r="G35" s="21">
        <f>(F35-E35)/E35</f>
        <v>1.5777496855147259</v>
      </c>
      <c r="H35" s="184">
        <v>54540.766666666663</v>
      </c>
      <c r="I35" s="21">
        <f>(F35-H35)/H35</f>
        <v>-4.8768675523708206E-2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9794.5499999999993</v>
      </c>
      <c r="F36" s="46">
        <v>49625</v>
      </c>
      <c r="G36" s="21">
        <f>(F36-E36)/E36</f>
        <v>4.0665931563982012</v>
      </c>
      <c r="H36" s="184">
        <v>57625</v>
      </c>
      <c r="I36" s="21">
        <f>(F36-H36)/H36</f>
        <v>-0.13882863340563992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12822.379166666666</v>
      </c>
      <c r="F37" s="49">
        <v>31554.888888888891</v>
      </c>
      <c r="G37" s="23">
        <f>(F37-E37)/E37</f>
        <v>1.460923084455314</v>
      </c>
      <c r="H37" s="187">
        <v>30276.555555555555</v>
      </c>
      <c r="I37" s="23">
        <f>(F37-H37)/H37</f>
        <v>4.2221887856023627E-2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384640</v>
      </c>
      <c r="F39" s="46">
        <v>1533051.2</v>
      </c>
      <c r="G39" s="21">
        <f t="shared" ref="G39:G44" si="2">(F39-E39)/E39</f>
        <v>2.9856780366056572</v>
      </c>
      <c r="H39" s="184">
        <v>1517619.2</v>
      </c>
      <c r="I39" s="21">
        <f t="shared" ref="I39:I44" si="3">(F39-H39)/H39</f>
        <v>1.0168558753078507E-2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285337.17142857146</v>
      </c>
      <c r="F40" s="46">
        <v>924211.5</v>
      </c>
      <c r="G40" s="21">
        <f t="shared" si="2"/>
        <v>2.239015426461386</v>
      </c>
      <c r="H40" s="184">
        <v>923984.7</v>
      </c>
      <c r="I40" s="21">
        <f t="shared" si="3"/>
        <v>2.4545860986664237E-4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162397.16666666666</v>
      </c>
      <c r="F41" s="57">
        <v>589500.5</v>
      </c>
      <c r="G41" s="21">
        <f t="shared" si="2"/>
        <v>2.6299925183423771</v>
      </c>
      <c r="H41" s="192">
        <v>591401.5</v>
      </c>
      <c r="I41" s="21">
        <f t="shared" si="3"/>
        <v>-3.2143983402138816E-3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74821.666666666657</v>
      </c>
      <c r="F42" s="47">
        <v>210274.875</v>
      </c>
      <c r="G42" s="21">
        <f t="shared" si="2"/>
        <v>1.8103473815516899</v>
      </c>
      <c r="H42" s="185">
        <v>242313.625</v>
      </c>
      <c r="I42" s="21">
        <f t="shared" si="3"/>
        <v>-0.13222017540284828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66687.5</v>
      </c>
      <c r="F43" s="47">
        <v>189710</v>
      </c>
      <c r="G43" s="21">
        <f t="shared" si="2"/>
        <v>1.8447610121836926</v>
      </c>
      <c r="H43" s="185">
        <v>218993.75</v>
      </c>
      <c r="I43" s="21">
        <f t="shared" si="3"/>
        <v>-0.13371956962242074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157364.89583333331</v>
      </c>
      <c r="F44" s="50">
        <v>559000.28571428568</v>
      </c>
      <c r="G44" s="31">
        <f t="shared" si="2"/>
        <v>2.5522553029001354</v>
      </c>
      <c r="H44" s="188">
        <v>575144.66666666663</v>
      </c>
      <c r="I44" s="31">
        <f t="shared" si="3"/>
        <v>-2.8070121985044251E-2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100121.625</v>
      </c>
      <c r="F46" s="43">
        <v>341827.875</v>
      </c>
      <c r="G46" s="21">
        <f t="shared" ref="G46:G51" si="4">(F46-E46)/E46</f>
        <v>2.4141263188646809</v>
      </c>
      <c r="H46" s="182">
        <v>344352.875</v>
      </c>
      <c r="I46" s="21">
        <f t="shared" ref="I46:I51" si="5">(F46-H46)/H46</f>
        <v>-7.332594507886714E-3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79985.055555555562</v>
      </c>
      <c r="F47" s="47">
        <v>311000</v>
      </c>
      <c r="G47" s="21">
        <f t="shared" si="4"/>
        <v>2.8882263422819956</v>
      </c>
      <c r="H47" s="185">
        <v>327556.77777777775</v>
      </c>
      <c r="I47" s="21">
        <f t="shared" si="5"/>
        <v>-5.0546283578996071E-2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276682.16666666669</v>
      </c>
      <c r="F48" s="47">
        <v>1001109</v>
      </c>
      <c r="G48" s="21">
        <f t="shared" si="4"/>
        <v>2.6182635551140807</v>
      </c>
      <c r="H48" s="185">
        <v>1027495</v>
      </c>
      <c r="I48" s="21">
        <f t="shared" si="5"/>
        <v>-2.5679930315962607E-2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372466.25</v>
      </c>
      <c r="F49" s="47">
        <v>1289361.5714285714</v>
      </c>
      <c r="G49" s="21">
        <f t="shared" si="4"/>
        <v>2.4616869888978434</v>
      </c>
      <c r="H49" s="185">
        <v>1308708.9042857143</v>
      </c>
      <c r="I49" s="21">
        <f t="shared" si="5"/>
        <v>-1.4783526568654748E-2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26730</v>
      </c>
      <c r="F50" s="47">
        <v>143448.75</v>
      </c>
      <c r="G50" s="21">
        <f t="shared" si="4"/>
        <v>4.3665824915824913</v>
      </c>
      <c r="H50" s="185">
        <v>145601.25</v>
      </c>
      <c r="I50" s="21">
        <f t="shared" si="5"/>
        <v>-1.4783526927138331E-2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269750</v>
      </c>
      <c r="F51" s="50">
        <v>1879850</v>
      </c>
      <c r="G51" s="31">
        <f t="shared" si="4"/>
        <v>5.9688600556070437</v>
      </c>
      <c r="H51" s="188">
        <v>1899000</v>
      </c>
      <c r="I51" s="31">
        <f t="shared" si="5"/>
        <v>-1.008425487098473E-2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52083.333333333328</v>
      </c>
      <c r="F53" s="66">
        <v>153945</v>
      </c>
      <c r="G53" s="22">
        <f t="shared" ref="G53:G61" si="6">(F53-E53)/E53</f>
        <v>1.9557440000000004</v>
      </c>
      <c r="H53" s="143">
        <v>163073.4</v>
      </c>
      <c r="I53" s="22">
        <f t="shared" ref="I53:I61" si="7">(F53-H53)/H53</f>
        <v>-5.5977247055620322E-2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58520</v>
      </c>
      <c r="F54" s="70">
        <v>166074</v>
      </c>
      <c r="G54" s="21">
        <f t="shared" si="6"/>
        <v>1.8379015721120984</v>
      </c>
      <c r="H54" s="196">
        <v>159096</v>
      </c>
      <c r="I54" s="21">
        <f t="shared" si="7"/>
        <v>4.3860310755770099E-2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44633.8</v>
      </c>
      <c r="F55" s="70">
        <v>140261</v>
      </c>
      <c r="G55" s="21">
        <f t="shared" si="6"/>
        <v>2.1424839471431962</v>
      </c>
      <c r="H55" s="196">
        <v>142365.66666666666</v>
      </c>
      <c r="I55" s="21">
        <f t="shared" si="7"/>
        <v>-1.4783526927138264E-2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61171.25</v>
      </c>
      <c r="F56" s="70">
        <v>176181.5</v>
      </c>
      <c r="G56" s="21">
        <f t="shared" si="6"/>
        <v>1.880135684655782</v>
      </c>
      <c r="H56" s="196">
        <v>178825.16666666666</v>
      </c>
      <c r="I56" s="21">
        <f t="shared" si="7"/>
        <v>-1.4783526927138278E-2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29680.833333333332</v>
      </c>
      <c r="F57" s="98">
        <v>98742.5</v>
      </c>
      <c r="G57" s="21">
        <f t="shared" si="6"/>
        <v>2.3268102310694334</v>
      </c>
      <c r="H57" s="201">
        <v>99750.666666666672</v>
      </c>
      <c r="I57" s="21">
        <f t="shared" si="7"/>
        <v>-1.0106866453691252E-2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16291.666666666668</v>
      </c>
      <c r="F58" s="50">
        <v>108041.4</v>
      </c>
      <c r="G58" s="29">
        <f t="shared" si="6"/>
        <v>5.6316971867007659</v>
      </c>
      <c r="H58" s="188">
        <v>109662.6</v>
      </c>
      <c r="I58" s="29">
        <f t="shared" si="7"/>
        <v>-1.4783526927138437E-2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51881.071428571428</v>
      </c>
      <c r="F59" s="68">
        <v>222453.85714285713</v>
      </c>
      <c r="G59" s="21">
        <f t="shared" si="6"/>
        <v>3.2877652873673995</v>
      </c>
      <c r="H59" s="195">
        <v>225927.14285714287</v>
      </c>
      <c r="I59" s="21">
        <f t="shared" si="7"/>
        <v>-1.5373476911014407E-2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59993.482142857145</v>
      </c>
      <c r="F60" s="70">
        <v>214989.85714285713</v>
      </c>
      <c r="G60" s="21">
        <f t="shared" si="6"/>
        <v>2.5835535705515627</v>
      </c>
      <c r="H60" s="196">
        <v>216321.85714285713</v>
      </c>
      <c r="I60" s="21">
        <f t="shared" si="7"/>
        <v>-6.1574915156185923E-3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516225</v>
      </c>
      <c r="F61" s="73">
        <v>1053357</v>
      </c>
      <c r="G61" s="29">
        <f t="shared" si="6"/>
        <v>1.040499782071771</v>
      </c>
      <c r="H61" s="197">
        <v>1069163</v>
      </c>
      <c r="I61" s="29">
        <f t="shared" si="7"/>
        <v>-1.4783526927138331E-2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130797.875</v>
      </c>
      <c r="F63" s="54">
        <v>439108.625</v>
      </c>
      <c r="G63" s="21">
        <f t="shared" ref="G63:G68" si="8">(F63-E63)/E63</f>
        <v>2.3571541204320026</v>
      </c>
      <c r="H63" s="190">
        <v>454142.5</v>
      </c>
      <c r="I63" s="21">
        <f t="shared" ref="I63:I74" si="9">(F63-H63)/H63</f>
        <v>-3.3103871582157586E-2</v>
      </c>
    </row>
    <row r="64" spans="1:9" ht="16.5">
      <c r="A64" s="37"/>
      <c r="B64" s="34" t="s">
        <v>60</v>
      </c>
      <c r="C64" s="15" t="s">
        <v>129</v>
      </c>
      <c r="D64" s="13" t="s">
        <v>215</v>
      </c>
      <c r="E64" s="136">
        <v>686080.66666666674</v>
      </c>
      <c r="F64" s="46">
        <v>2320837.5</v>
      </c>
      <c r="G64" s="21">
        <f t="shared" si="8"/>
        <v>2.3827472668422853</v>
      </c>
      <c r="H64" s="184">
        <v>2385019.5</v>
      </c>
      <c r="I64" s="21">
        <f t="shared" si="9"/>
        <v>-2.6910471801173952E-2</v>
      </c>
    </row>
    <row r="65" spans="1:9" ht="16.5">
      <c r="A65" s="37"/>
      <c r="B65" s="34" t="s">
        <v>61</v>
      </c>
      <c r="C65" s="15" t="s">
        <v>130</v>
      </c>
      <c r="D65" s="13" t="s">
        <v>216</v>
      </c>
      <c r="E65" s="136">
        <v>447740.625</v>
      </c>
      <c r="F65" s="46">
        <v>778536.66666666663</v>
      </c>
      <c r="G65" s="21">
        <f t="shared" si="8"/>
        <v>0.738811765554369</v>
      </c>
      <c r="H65" s="184">
        <v>884708.4444444445</v>
      </c>
      <c r="I65" s="21">
        <f t="shared" si="9"/>
        <v>-0.12000764595894502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158838.125</v>
      </c>
      <c r="F66" s="46">
        <v>567637.19999999995</v>
      </c>
      <c r="G66" s="21">
        <f t="shared" si="8"/>
        <v>2.5736835850964619</v>
      </c>
      <c r="H66" s="184">
        <v>576154.80000000005</v>
      </c>
      <c r="I66" s="21">
        <f t="shared" si="9"/>
        <v>-1.4783526927138493E-2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79433.666666666657</v>
      </c>
      <c r="F67" s="46">
        <v>285764.57142857142</v>
      </c>
      <c r="G67" s="21">
        <f t="shared" si="8"/>
        <v>2.5975246192240671</v>
      </c>
      <c r="H67" s="184">
        <v>290052.57142857142</v>
      </c>
      <c r="I67" s="21">
        <f t="shared" si="9"/>
        <v>-1.4783526927138331E-2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65019.5</v>
      </c>
      <c r="F68" s="58">
        <v>223803.375</v>
      </c>
      <c r="G68" s="31">
        <f t="shared" si="8"/>
        <v>2.4420962172886598</v>
      </c>
      <c r="H68" s="193">
        <v>211992.71428571429</v>
      </c>
      <c r="I68" s="31">
        <f t="shared" si="9"/>
        <v>5.5712578397236E-2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67625.375</v>
      </c>
      <c r="F70" s="43">
        <v>274418.625</v>
      </c>
      <c r="G70" s="21">
        <f>(F70-E70)/E70</f>
        <v>3.0579238932131614</v>
      </c>
      <c r="H70" s="182">
        <v>274393.25</v>
      </c>
      <c r="I70" s="21">
        <f t="shared" si="9"/>
        <v>9.2476764643445133E-5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52350.702380952382</v>
      </c>
      <c r="F71" s="47">
        <v>200728.28571428571</v>
      </c>
      <c r="G71" s="21">
        <f>(F71-E71)/E71</f>
        <v>2.8342997626583895</v>
      </c>
      <c r="H71" s="185">
        <v>207393</v>
      </c>
      <c r="I71" s="21">
        <f t="shared" si="9"/>
        <v>-3.2135676159341396E-2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28265.083333333336</v>
      </c>
      <c r="F72" s="47">
        <v>82933.333333333328</v>
      </c>
      <c r="G72" s="21">
        <f>(F72-E72)/E72</f>
        <v>1.9341266167621414</v>
      </c>
      <c r="H72" s="185">
        <v>84638.125</v>
      </c>
      <c r="I72" s="21">
        <f t="shared" si="9"/>
        <v>-2.0142124682779438E-2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31465.75</v>
      </c>
      <c r="F73" s="47">
        <v>146014.5</v>
      </c>
      <c r="G73" s="21">
        <f>(F73-E73)/E73</f>
        <v>3.6404264954752388</v>
      </c>
      <c r="H73" s="185">
        <v>148205.5</v>
      </c>
      <c r="I73" s="21">
        <f t="shared" si="9"/>
        <v>-1.4783526927138331E-2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27462.6</v>
      </c>
      <c r="F74" s="50">
        <v>127924.66666666667</v>
      </c>
      <c r="G74" s="21">
        <f>(F74-E74)/E74</f>
        <v>3.6581411325463242</v>
      </c>
      <c r="H74" s="188">
        <v>122518.125</v>
      </c>
      <c r="I74" s="21">
        <f t="shared" si="9"/>
        <v>4.4128504796059127E-2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23017.25</v>
      </c>
      <c r="F76" s="43">
        <v>74018</v>
      </c>
      <c r="G76" s="22">
        <f t="shared" ref="G76:G82" si="10">(F76-E76)/E76</f>
        <v>2.2157620914748719</v>
      </c>
      <c r="H76" s="182">
        <v>75128.666666666672</v>
      </c>
      <c r="I76" s="22">
        <f t="shared" ref="I76:I82" si="11">(F76-H76)/H76</f>
        <v>-1.4783526927138396E-2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27704.285714285714</v>
      </c>
      <c r="F77" s="32">
        <v>98586.888888888891</v>
      </c>
      <c r="G77" s="21">
        <f t="shared" si="10"/>
        <v>2.5585428877544594</v>
      </c>
      <c r="H77" s="176">
        <v>97242.688888888879</v>
      </c>
      <c r="I77" s="21">
        <f t="shared" si="11"/>
        <v>1.3823147172903836E-2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14056.333333333332</v>
      </c>
      <c r="F78" s="47">
        <v>44784</v>
      </c>
      <c r="G78" s="21">
        <f t="shared" si="10"/>
        <v>2.1860371362849489</v>
      </c>
      <c r="H78" s="185">
        <v>45456</v>
      </c>
      <c r="I78" s="21">
        <f t="shared" si="11"/>
        <v>-1.4783526927138331E-2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23592.076388888891</v>
      </c>
      <c r="F79" s="47">
        <v>105834.66666666667</v>
      </c>
      <c r="G79" s="21">
        <f t="shared" si="10"/>
        <v>3.4860259403242435</v>
      </c>
      <c r="H79" s="185">
        <v>101020.55555555556</v>
      </c>
      <c r="I79" s="21">
        <f t="shared" si="11"/>
        <v>4.7654767731539767E-2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33001.333333333328</v>
      </c>
      <c r="F80" s="61">
        <v>134818.5</v>
      </c>
      <c r="G80" s="21">
        <f t="shared" si="10"/>
        <v>3.0852440305442212</v>
      </c>
      <c r="H80" s="194">
        <v>137355.5857142857</v>
      </c>
      <c r="I80" s="21">
        <f t="shared" si="11"/>
        <v>-1.8470932223776527E-2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75000</v>
      </c>
      <c r="F81" s="61">
        <v>730228</v>
      </c>
      <c r="G81" s="21">
        <f t="shared" si="10"/>
        <v>8.7363733333333329</v>
      </c>
      <c r="H81" s="194">
        <v>741185.33333333337</v>
      </c>
      <c r="I81" s="21">
        <f t="shared" si="11"/>
        <v>-1.4783526927138383E-2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45956.261111111111</v>
      </c>
      <c r="F82" s="50">
        <v>168354.66666666666</v>
      </c>
      <c r="G82" s="23">
        <f t="shared" si="10"/>
        <v>2.6633673540070162</v>
      </c>
      <c r="H82" s="188">
        <v>171933.11111111112</v>
      </c>
      <c r="I82" s="23">
        <f t="shared" si="11"/>
        <v>-2.081300350653174E-2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4" zoomScaleNormal="100" workbookViewId="0">
      <selection activeCell="J11" sqref="J11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6"/>
      <c r="G1" s="126"/>
      <c r="H1" s="126"/>
      <c r="I1" s="126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1" t="s">
        <v>201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221</v>
      </c>
      <c r="B10" s="2"/>
      <c r="C10" s="2"/>
    </row>
    <row r="11" spans="1:9" ht="18">
      <c r="A11" s="2"/>
      <c r="B11" s="2"/>
      <c r="C11" s="2"/>
      <c r="D11" s="248" t="s">
        <v>227</v>
      </c>
      <c r="E11" s="248"/>
      <c r="F11" s="247" t="s">
        <v>228</v>
      </c>
      <c r="H11" s="126"/>
    </row>
    <row r="12" spans="1:9" ht="4.5" customHeight="1" thickBot="1">
      <c r="A12" s="2"/>
      <c r="B12" s="2"/>
      <c r="C12" s="2"/>
    </row>
    <row r="13" spans="1:9" s="126" customFormat="1" ht="24.75" customHeight="1">
      <c r="A13" s="222" t="s">
        <v>3</v>
      </c>
      <c r="B13" s="228"/>
      <c r="C13" s="230" t="s">
        <v>0</v>
      </c>
      <c r="D13" s="224" t="s">
        <v>23</v>
      </c>
      <c r="E13" s="224" t="s">
        <v>217</v>
      </c>
      <c r="F13" s="241" t="s">
        <v>224</v>
      </c>
      <c r="G13" s="224" t="s">
        <v>197</v>
      </c>
      <c r="H13" s="241" t="s">
        <v>220</v>
      </c>
      <c r="I13" s="224" t="s">
        <v>187</v>
      </c>
    </row>
    <row r="14" spans="1:9" s="126" customFormat="1" ht="33.75" customHeight="1" thickBot="1">
      <c r="A14" s="223"/>
      <c r="B14" s="229"/>
      <c r="C14" s="231"/>
      <c r="D14" s="244"/>
      <c r="E14" s="225"/>
      <c r="F14" s="242"/>
      <c r="G14" s="243"/>
      <c r="H14" s="242"/>
      <c r="I14" s="243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4</v>
      </c>
      <c r="C16" s="163" t="s">
        <v>84</v>
      </c>
      <c r="D16" s="160" t="s">
        <v>161</v>
      </c>
      <c r="E16" s="181">
        <v>16411.792857142857</v>
      </c>
      <c r="F16" s="181">
        <v>33360.411111111112</v>
      </c>
      <c r="G16" s="169">
        <f t="shared" ref="G16:G31" si="0">(F16-E16)/E16</f>
        <v>1.0327097350970864</v>
      </c>
      <c r="H16" s="181">
        <v>41686.75</v>
      </c>
      <c r="I16" s="169">
        <f t="shared" ref="I16:I31" si="1">(F16-H16)/H16</f>
        <v>-0.19973586064850071</v>
      </c>
    </row>
    <row r="17" spans="1:9" ht="16.5">
      <c r="A17" s="130"/>
      <c r="B17" s="177" t="s">
        <v>17</v>
      </c>
      <c r="C17" s="164" t="s">
        <v>97</v>
      </c>
      <c r="D17" s="160" t="s">
        <v>161</v>
      </c>
      <c r="E17" s="184">
        <v>9927.9500000000007</v>
      </c>
      <c r="F17" s="184">
        <v>42665.933333333334</v>
      </c>
      <c r="G17" s="169">
        <f t="shared" si="0"/>
        <v>3.2975572331985283</v>
      </c>
      <c r="H17" s="184">
        <v>51721.488888888889</v>
      </c>
      <c r="I17" s="169">
        <f t="shared" si="1"/>
        <v>-0.17508304091959198</v>
      </c>
    </row>
    <row r="18" spans="1:9" ht="16.5">
      <c r="A18" s="130"/>
      <c r="B18" s="177" t="s">
        <v>8</v>
      </c>
      <c r="C18" s="164" t="s">
        <v>89</v>
      </c>
      <c r="D18" s="160" t="s">
        <v>161</v>
      </c>
      <c r="E18" s="184">
        <v>28070.848214285714</v>
      </c>
      <c r="F18" s="184">
        <v>129499.85714285714</v>
      </c>
      <c r="G18" s="169">
        <f t="shared" si="0"/>
        <v>3.6133218403052227</v>
      </c>
      <c r="H18" s="184">
        <v>141487.17142857143</v>
      </c>
      <c r="I18" s="169">
        <f t="shared" si="1"/>
        <v>-8.472368317693009E-2</v>
      </c>
    </row>
    <row r="19" spans="1:9" ht="16.5">
      <c r="A19" s="130"/>
      <c r="B19" s="177" t="s">
        <v>6</v>
      </c>
      <c r="C19" s="164" t="s">
        <v>86</v>
      </c>
      <c r="D19" s="160" t="s">
        <v>161</v>
      </c>
      <c r="E19" s="184">
        <v>15967.661111111112</v>
      </c>
      <c r="F19" s="184">
        <v>40332.666666666672</v>
      </c>
      <c r="G19" s="169">
        <f t="shared" si="0"/>
        <v>1.5258969604885431</v>
      </c>
      <c r="H19" s="184">
        <v>43554.888888888891</v>
      </c>
      <c r="I19" s="169">
        <f t="shared" si="1"/>
        <v>-7.3980724194758013E-2</v>
      </c>
    </row>
    <row r="20" spans="1:9" ht="16.5">
      <c r="A20" s="130"/>
      <c r="B20" s="177" t="s">
        <v>18</v>
      </c>
      <c r="C20" s="164" t="s">
        <v>98</v>
      </c>
      <c r="D20" s="160" t="s">
        <v>83</v>
      </c>
      <c r="E20" s="184">
        <v>18992.137500000001</v>
      </c>
      <c r="F20" s="184">
        <v>58734.375</v>
      </c>
      <c r="G20" s="169">
        <f t="shared" si="0"/>
        <v>2.0925626459896893</v>
      </c>
      <c r="H20" s="184">
        <v>59688.474999999999</v>
      </c>
      <c r="I20" s="169">
        <f t="shared" si="1"/>
        <v>-1.5984660355286319E-2</v>
      </c>
    </row>
    <row r="21" spans="1:9" ht="16.5">
      <c r="A21" s="130"/>
      <c r="B21" s="177" t="s">
        <v>19</v>
      </c>
      <c r="C21" s="164" t="s">
        <v>99</v>
      </c>
      <c r="D21" s="160" t="s">
        <v>161</v>
      </c>
      <c r="E21" s="184">
        <v>14954.0875</v>
      </c>
      <c r="F21" s="184">
        <v>28693.711111111112</v>
      </c>
      <c r="G21" s="169">
        <f t="shared" si="0"/>
        <v>0.91878716177841757</v>
      </c>
      <c r="H21" s="184">
        <v>28393.155555555553</v>
      </c>
      <c r="I21" s="169">
        <f t="shared" si="1"/>
        <v>1.0585493217457829E-2</v>
      </c>
    </row>
    <row r="22" spans="1:9" ht="16.5">
      <c r="A22" s="130"/>
      <c r="B22" s="177" t="s">
        <v>15</v>
      </c>
      <c r="C22" s="164" t="s">
        <v>95</v>
      </c>
      <c r="D22" s="160" t="s">
        <v>82</v>
      </c>
      <c r="E22" s="184">
        <v>9530.427777777777</v>
      </c>
      <c r="F22" s="184">
        <v>30027.744444444445</v>
      </c>
      <c r="G22" s="169">
        <f t="shared" si="0"/>
        <v>2.1507236762719639</v>
      </c>
      <c r="H22" s="184">
        <v>29705.174999999999</v>
      </c>
      <c r="I22" s="169">
        <f t="shared" si="1"/>
        <v>1.0859031951316404E-2</v>
      </c>
    </row>
    <row r="23" spans="1:9" ht="16.5">
      <c r="A23" s="130"/>
      <c r="B23" s="177" t="s">
        <v>5</v>
      </c>
      <c r="C23" s="164" t="s">
        <v>85</v>
      </c>
      <c r="D23" s="162" t="s">
        <v>161</v>
      </c>
      <c r="E23" s="184">
        <v>18428.55</v>
      </c>
      <c r="F23" s="184">
        <v>51134.6</v>
      </c>
      <c r="G23" s="169">
        <f t="shared" si="0"/>
        <v>1.7747489628863911</v>
      </c>
      <c r="H23" s="184">
        <v>49884.6</v>
      </c>
      <c r="I23" s="169">
        <f t="shared" si="1"/>
        <v>2.5057833479671082E-2</v>
      </c>
    </row>
    <row r="24" spans="1:9" ht="16.5">
      <c r="A24" s="130"/>
      <c r="B24" s="177" t="s">
        <v>16</v>
      </c>
      <c r="C24" s="164" t="s">
        <v>96</v>
      </c>
      <c r="D24" s="162" t="s">
        <v>81</v>
      </c>
      <c r="E24" s="184">
        <v>5194.2375000000002</v>
      </c>
      <c r="F24" s="184">
        <v>15038.35</v>
      </c>
      <c r="G24" s="169">
        <f t="shared" si="0"/>
        <v>1.8951987659401401</v>
      </c>
      <c r="H24" s="184">
        <v>14623.8</v>
      </c>
      <c r="I24" s="169">
        <f t="shared" si="1"/>
        <v>2.8347625104282136E-2</v>
      </c>
    </row>
    <row r="25" spans="1:9" ht="16.5">
      <c r="A25" s="130"/>
      <c r="B25" s="177" t="s">
        <v>11</v>
      </c>
      <c r="C25" s="164" t="s">
        <v>91</v>
      </c>
      <c r="D25" s="162" t="s">
        <v>81</v>
      </c>
      <c r="E25" s="184">
        <v>4362.9250000000002</v>
      </c>
      <c r="F25" s="184">
        <v>13121.75</v>
      </c>
      <c r="G25" s="169">
        <f t="shared" si="0"/>
        <v>2.007558002945272</v>
      </c>
      <c r="H25" s="184">
        <v>12748.8</v>
      </c>
      <c r="I25" s="169">
        <f t="shared" si="1"/>
        <v>2.9253733684739016E-2</v>
      </c>
    </row>
    <row r="26" spans="1:9" ht="16.5">
      <c r="A26" s="130"/>
      <c r="B26" s="177" t="s">
        <v>7</v>
      </c>
      <c r="C26" s="164" t="s">
        <v>87</v>
      </c>
      <c r="D26" s="162" t="s">
        <v>161</v>
      </c>
      <c r="E26" s="184">
        <v>21633</v>
      </c>
      <c r="F26" s="184">
        <v>16463.155555555553</v>
      </c>
      <c r="G26" s="169">
        <f t="shared" si="0"/>
        <v>-0.23897954257127751</v>
      </c>
      <c r="H26" s="184">
        <v>15799.266666666666</v>
      </c>
      <c r="I26" s="169">
        <f t="shared" si="1"/>
        <v>4.2020234413130159E-2</v>
      </c>
    </row>
    <row r="27" spans="1:9" ht="16.5">
      <c r="A27" s="130"/>
      <c r="B27" s="177" t="s">
        <v>13</v>
      </c>
      <c r="C27" s="164" t="s">
        <v>93</v>
      </c>
      <c r="D27" s="162" t="s">
        <v>81</v>
      </c>
      <c r="E27" s="184">
        <v>4894.7124999999996</v>
      </c>
      <c r="F27" s="184">
        <v>15221.75</v>
      </c>
      <c r="G27" s="169">
        <f t="shared" si="0"/>
        <v>2.1098353580521843</v>
      </c>
      <c r="H27" s="184">
        <v>14134.25</v>
      </c>
      <c r="I27" s="169">
        <f t="shared" si="1"/>
        <v>7.6940764455135577E-2</v>
      </c>
    </row>
    <row r="28" spans="1:9" ht="16.5">
      <c r="A28" s="130"/>
      <c r="B28" s="177" t="s">
        <v>14</v>
      </c>
      <c r="C28" s="164" t="s">
        <v>94</v>
      </c>
      <c r="D28" s="162" t="s">
        <v>81</v>
      </c>
      <c r="E28" s="184">
        <v>5996.8972222222219</v>
      </c>
      <c r="F28" s="184">
        <v>15194.333333333334</v>
      </c>
      <c r="G28" s="169">
        <f t="shared" si="0"/>
        <v>1.53369913978664</v>
      </c>
      <c r="H28" s="184">
        <v>14034.25</v>
      </c>
      <c r="I28" s="169">
        <f t="shared" si="1"/>
        <v>8.2660871320757001E-2</v>
      </c>
    </row>
    <row r="29" spans="1:9" ht="17.25" thickBot="1">
      <c r="A29" s="131"/>
      <c r="B29" s="177" t="s">
        <v>12</v>
      </c>
      <c r="C29" s="164" t="s">
        <v>92</v>
      </c>
      <c r="D29" s="162" t="s">
        <v>81</v>
      </c>
      <c r="E29" s="184">
        <v>4908.7749999999996</v>
      </c>
      <c r="F29" s="184">
        <v>15080.05</v>
      </c>
      <c r="G29" s="169">
        <f t="shared" si="0"/>
        <v>2.0720597297696473</v>
      </c>
      <c r="H29" s="184">
        <v>13717.55</v>
      </c>
      <c r="I29" s="169">
        <f t="shared" si="1"/>
        <v>9.93253168386483E-2</v>
      </c>
    </row>
    <row r="30" spans="1:9" ht="16.5">
      <c r="A30" s="37"/>
      <c r="B30" s="177" t="s">
        <v>10</v>
      </c>
      <c r="C30" s="164" t="s">
        <v>90</v>
      </c>
      <c r="D30" s="162" t="s">
        <v>161</v>
      </c>
      <c r="E30" s="184">
        <v>18130.205555555556</v>
      </c>
      <c r="F30" s="184">
        <v>99944.333333333328</v>
      </c>
      <c r="G30" s="169">
        <f t="shared" si="0"/>
        <v>4.5125868830928857</v>
      </c>
      <c r="H30" s="184">
        <v>77665.96666666666</v>
      </c>
      <c r="I30" s="169">
        <f t="shared" si="1"/>
        <v>0.28684850807668227</v>
      </c>
    </row>
    <row r="31" spans="1:9" ht="17.25" thickBot="1">
      <c r="A31" s="38"/>
      <c r="B31" s="178" t="s">
        <v>9</v>
      </c>
      <c r="C31" s="165" t="s">
        <v>88</v>
      </c>
      <c r="D31" s="161" t="s">
        <v>161</v>
      </c>
      <c r="E31" s="187">
        <v>14613.277777777777</v>
      </c>
      <c r="F31" s="187">
        <v>60721.488888888889</v>
      </c>
      <c r="G31" s="171">
        <f t="shared" si="0"/>
        <v>3.1552271716361457</v>
      </c>
      <c r="H31" s="187">
        <v>47108.155555555553</v>
      </c>
      <c r="I31" s="171">
        <f t="shared" si="1"/>
        <v>0.28898039358129551</v>
      </c>
    </row>
    <row r="32" spans="1:9" ht="15.75" customHeight="1" thickBot="1">
      <c r="A32" s="234" t="s">
        <v>188</v>
      </c>
      <c r="B32" s="235"/>
      <c r="C32" s="235"/>
      <c r="D32" s="236"/>
      <c r="E32" s="99">
        <f>SUM(E16:E31)</f>
        <v>212017.48551587298</v>
      </c>
      <c r="F32" s="100">
        <f>SUM(F16:F31)</f>
        <v>665234.50992063479</v>
      </c>
      <c r="G32" s="101">
        <f t="shared" ref="G32" si="2">(F32-E32)/E32</f>
        <v>2.137639842780001</v>
      </c>
      <c r="H32" s="100">
        <f>SUM(H16:H31)</f>
        <v>655953.74365079356</v>
      </c>
      <c r="I32" s="104">
        <f t="shared" ref="I32" si="3">(F32-H32)/H32</f>
        <v>1.4148507207517336E-2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29</v>
      </c>
      <c r="C34" s="166" t="s">
        <v>103</v>
      </c>
      <c r="D34" s="168" t="s">
        <v>161</v>
      </c>
      <c r="E34" s="190">
        <v>9794.5499999999993</v>
      </c>
      <c r="F34" s="190">
        <v>49625</v>
      </c>
      <c r="G34" s="169">
        <f>(F34-E34)/E34</f>
        <v>4.0665931563982012</v>
      </c>
      <c r="H34" s="190">
        <v>57625</v>
      </c>
      <c r="I34" s="169">
        <f>(F34-H34)/H34</f>
        <v>-0.13882863340563992</v>
      </c>
    </row>
    <row r="35" spans="1:9" ht="16.5">
      <c r="A35" s="37"/>
      <c r="B35" s="177" t="s">
        <v>26</v>
      </c>
      <c r="C35" s="164" t="s">
        <v>100</v>
      </c>
      <c r="D35" s="160" t="s">
        <v>161</v>
      </c>
      <c r="E35" s="184">
        <v>26677.083333333332</v>
      </c>
      <c r="F35" s="184">
        <v>131638.77777777778</v>
      </c>
      <c r="G35" s="169">
        <f>(F35-E35)/E35</f>
        <v>3.9345266172068207</v>
      </c>
      <c r="H35" s="184">
        <v>144805.37777777779</v>
      </c>
      <c r="I35" s="169">
        <f>(F35-H35)/H35</f>
        <v>-9.0926181071850951E-2</v>
      </c>
    </row>
    <row r="36" spans="1:9" ht="16.5">
      <c r="A36" s="37"/>
      <c r="B36" s="179" t="s">
        <v>28</v>
      </c>
      <c r="C36" s="164" t="s">
        <v>102</v>
      </c>
      <c r="D36" s="160" t="s">
        <v>161</v>
      </c>
      <c r="E36" s="184">
        <v>20126.424999999999</v>
      </c>
      <c r="F36" s="184">
        <v>51880.885714285716</v>
      </c>
      <c r="G36" s="169">
        <f>(F36-E36)/E36</f>
        <v>1.5777496855147259</v>
      </c>
      <c r="H36" s="184">
        <v>54540.766666666663</v>
      </c>
      <c r="I36" s="169">
        <f>(F36-H36)/H36</f>
        <v>-4.8768675523708206E-2</v>
      </c>
    </row>
    <row r="37" spans="1:9" ht="16.5">
      <c r="A37" s="37"/>
      <c r="B37" s="177" t="s">
        <v>27</v>
      </c>
      <c r="C37" s="164" t="s">
        <v>101</v>
      </c>
      <c r="D37" s="160" t="s">
        <v>161</v>
      </c>
      <c r="E37" s="184">
        <v>26127.083333333332</v>
      </c>
      <c r="F37" s="184">
        <v>135906.125</v>
      </c>
      <c r="G37" s="169">
        <f>(F37-E37)/E37</f>
        <v>4.2017335140738385</v>
      </c>
      <c r="H37" s="184">
        <v>140947.72500000001</v>
      </c>
      <c r="I37" s="169">
        <f>(F37-H37)/H37</f>
        <v>-3.5769289642667207E-2</v>
      </c>
    </row>
    <row r="38" spans="1:9" ht="17.25" thickBot="1">
      <c r="A38" s="38"/>
      <c r="B38" s="179" t="s">
        <v>30</v>
      </c>
      <c r="C38" s="164" t="s">
        <v>104</v>
      </c>
      <c r="D38" s="172" t="s">
        <v>161</v>
      </c>
      <c r="E38" s="187">
        <v>12822.379166666666</v>
      </c>
      <c r="F38" s="187">
        <v>31554.888888888891</v>
      </c>
      <c r="G38" s="171">
        <f>(F38-E38)/E38</f>
        <v>1.460923084455314</v>
      </c>
      <c r="H38" s="187">
        <v>30276.555555555555</v>
      </c>
      <c r="I38" s="171">
        <f>(F38-H38)/H38</f>
        <v>4.2221887856023627E-2</v>
      </c>
    </row>
    <row r="39" spans="1:9" ht="15.75" customHeight="1" thickBot="1">
      <c r="A39" s="234" t="s">
        <v>189</v>
      </c>
      <c r="B39" s="235"/>
      <c r="C39" s="235"/>
      <c r="D39" s="236"/>
      <c r="E39" s="83">
        <f>SUM(E34:E38)</f>
        <v>95547.520833333328</v>
      </c>
      <c r="F39" s="102">
        <f>SUM(F34:F38)</f>
        <v>400605.6773809524</v>
      </c>
      <c r="G39" s="103">
        <f t="shared" ref="G39" si="4">(F39-E39)/E39</f>
        <v>3.1927375392579993</v>
      </c>
      <c r="H39" s="102">
        <f>SUM(H34:H38)</f>
        <v>428195.42499999999</v>
      </c>
      <c r="I39" s="104">
        <f t="shared" ref="I39" si="5">(F39-H39)/H39</f>
        <v>-6.4432607188756361E-2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35</v>
      </c>
      <c r="C41" s="164" t="s">
        <v>152</v>
      </c>
      <c r="D41" s="168" t="s">
        <v>161</v>
      </c>
      <c r="E41" s="182">
        <v>66687.5</v>
      </c>
      <c r="F41" s="184">
        <v>189710</v>
      </c>
      <c r="G41" s="169">
        <f t="shared" ref="G41:G46" si="6">(F41-E41)/E41</f>
        <v>1.8447610121836926</v>
      </c>
      <c r="H41" s="184">
        <v>218993.75</v>
      </c>
      <c r="I41" s="169">
        <f t="shared" ref="I41:I46" si="7">(F41-H41)/H41</f>
        <v>-0.13371956962242074</v>
      </c>
    </row>
    <row r="42" spans="1:9" ht="16.5">
      <c r="A42" s="37"/>
      <c r="B42" s="177" t="s">
        <v>34</v>
      </c>
      <c r="C42" s="164" t="s">
        <v>154</v>
      </c>
      <c r="D42" s="160" t="s">
        <v>161</v>
      </c>
      <c r="E42" s="185">
        <v>74821.666666666657</v>
      </c>
      <c r="F42" s="184">
        <v>210274.875</v>
      </c>
      <c r="G42" s="169">
        <f t="shared" si="6"/>
        <v>1.8103473815516899</v>
      </c>
      <c r="H42" s="184">
        <v>242313.625</v>
      </c>
      <c r="I42" s="169">
        <f t="shared" si="7"/>
        <v>-0.13222017540284828</v>
      </c>
    </row>
    <row r="43" spans="1:9" ht="16.5">
      <c r="A43" s="37"/>
      <c r="B43" s="179" t="s">
        <v>36</v>
      </c>
      <c r="C43" s="164" t="s">
        <v>153</v>
      </c>
      <c r="D43" s="160" t="s">
        <v>161</v>
      </c>
      <c r="E43" s="185">
        <v>157364.89583333331</v>
      </c>
      <c r="F43" s="192">
        <v>559000.28571428568</v>
      </c>
      <c r="G43" s="169">
        <f t="shared" si="6"/>
        <v>2.5522553029001354</v>
      </c>
      <c r="H43" s="192">
        <v>575144.66666666663</v>
      </c>
      <c r="I43" s="169">
        <f t="shared" si="7"/>
        <v>-2.8070121985044251E-2</v>
      </c>
    </row>
    <row r="44" spans="1:9" ht="16.5">
      <c r="A44" s="37"/>
      <c r="B44" s="177" t="s">
        <v>33</v>
      </c>
      <c r="C44" s="164" t="s">
        <v>107</v>
      </c>
      <c r="D44" s="160" t="s">
        <v>161</v>
      </c>
      <c r="E44" s="185">
        <v>162397.16666666666</v>
      </c>
      <c r="F44" s="185">
        <v>589500.5</v>
      </c>
      <c r="G44" s="169">
        <f t="shared" si="6"/>
        <v>2.6299925183423771</v>
      </c>
      <c r="H44" s="185">
        <v>591401.5</v>
      </c>
      <c r="I44" s="169">
        <f t="shared" si="7"/>
        <v>-3.2143983402138816E-3</v>
      </c>
    </row>
    <row r="45" spans="1:9" ht="16.5">
      <c r="A45" s="37"/>
      <c r="B45" s="177" t="s">
        <v>32</v>
      </c>
      <c r="C45" s="164" t="s">
        <v>106</v>
      </c>
      <c r="D45" s="160" t="s">
        <v>161</v>
      </c>
      <c r="E45" s="185">
        <v>285337.17142857146</v>
      </c>
      <c r="F45" s="185">
        <v>924211.5</v>
      </c>
      <c r="G45" s="169">
        <f t="shared" si="6"/>
        <v>2.239015426461386</v>
      </c>
      <c r="H45" s="185">
        <v>923984.7</v>
      </c>
      <c r="I45" s="169">
        <f t="shared" si="7"/>
        <v>2.4545860986664237E-4</v>
      </c>
    </row>
    <row r="46" spans="1:9" ht="16.5" customHeight="1" thickBot="1">
      <c r="A46" s="38"/>
      <c r="B46" s="177" t="s">
        <v>31</v>
      </c>
      <c r="C46" s="164" t="s">
        <v>105</v>
      </c>
      <c r="D46" s="160" t="s">
        <v>161</v>
      </c>
      <c r="E46" s="188">
        <v>384640</v>
      </c>
      <c r="F46" s="188">
        <v>1533051.2</v>
      </c>
      <c r="G46" s="175">
        <f t="shared" si="6"/>
        <v>2.9856780366056572</v>
      </c>
      <c r="H46" s="188">
        <v>1517619.2</v>
      </c>
      <c r="I46" s="175">
        <f t="shared" si="7"/>
        <v>1.0168558753078507E-2</v>
      </c>
    </row>
    <row r="47" spans="1:9" ht="15.75" customHeight="1" thickBot="1">
      <c r="A47" s="234" t="s">
        <v>190</v>
      </c>
      <c r="B47" s="235"/>
      <c r="C47" s="235"/>
      <c r="D47" s="236"/>
      <c r="E47" s="83">
        <f>SUM(E41:E46)</f>
        <v>1131248.400595238</v>
      </c>
      <c r="F47" s="83">
        <f>SUM(F41:F46)</f>
        <v>4005748.3607142856</v>
      </c>
      <c r="G47" s="103">
        <f t="shared" ref="G47" si="8">(F47-E47)/E47</f>
        <v>2.5409980324449952</v>
      </c>
      <c r="H47" s="102">
        <f>SUM(H41:H46)</f>
        <v>4069457.4416666664</v>
      </c>
      <c r="I47" s="104">
        <f t="shared" ref="I47" si="9">(F47-H47)/H47</f>
        <v>-1.5655423816470337E-2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46</v>
      </c>
      <c r="C49" s="164" t="s">
        <v>111</v>
      </c>
      <c r="D49" s="168" t="s">
        <v>110</v>
      </c>
      <c r="E49" s="182">
        <v>79985.055555555562</v>
      </c>
      <c r="F49" s="182">
        <v>311000</v>
      </c>
      <c r="G49" s="169">
        <f t="shared" ref="G49:G54" si="10">(F49-E49)/E49</f>
        <v>2.8882263422819956</v>
      </c>
      <c r="H49" s="182">
        <v>327556.77777777775</v>
      </c>
      <c r="I49" s="169">
        <f t="shared" ref="I49:I54" si="11">(F49-H49)/H49</f>
        <v>-5.0546283578996071E-2</v>
      </c>
    </row>
    <row r="50" spans="1:9" ht="16.5">
      <c r="A50" s="37"/>
      <c r="B50" s="177" t="s">
        <v>47</v>
      </c>
      <c r="C50" s="164" t="s">
        <v>113</v>
      </c>
      <c r="D50" s="162" t="s">
        <v>114</v>
      </c>
      <c r="E50" s="185">
        <v>276682.16666666669</v>
      </c>
      <c r="F50" s="185">
        <v>1001109</v>
      </c>
      <c r="G50" s="169">
        <f t="shared" si="10"/>
        <v>2.6182635551140807</v>
      </c>
      <c r="H50" s="185">
        <v>1027495</v>
      </c>
      <c r="I50" s="169">
        <f t="shared" si="11"/>
        <v>-2.5679930315962607E-2</v>
      </c>
    </row>
    <row r="51" spans="1:9" ht="16.5">
      <c r="A51" s="37"/>
      <c r="B51" s="177" t="s">
        <v>49</v>
      </c>
      <c r="C51" s="164" t="s">
        <v>158</v>
      </c>
      <c r="D51" s="160" t="s">
        <v>199</v>
      </c>
      <c r="E51" s="185">
        <v>26730</v>
      </c>
      <c r="F51" s="185">
        <v>143448.75</v>
      </c>
      <c r="G51" s="169">
        <f t="shared" si="10"/>
        <v>4.3665824915824913</v>
      </c>
      <c r="H51" s="185">
        <v>145601.25</v>
      </c>
      <c r="I51" s="169">
        <f t="shared" si="11"/>
        <v>-1.4783526927138331E-2</v>
      </c>
    </row>
    <row r="52" spans="1:9" ht="16.5">
      <c r="A52" s="37"/>
      <c r="B52" s="177" t="s">
        <v>48</v>
      </c>
      <c r="C52" s="164" t="s">
        <v>157</v>
      </c>
      <c r="D52" s="160" t="s">
        <v>114</v>
      </c>
      <c r="E52" s="185">
        <v>372466.25</v>
      </c>
      <c r="F52" s="185">
        <v>1289361.5714285714</v>
      </c>
      <c r="G52" s="169">
        <f t="shared" si="10"/>
        <v>2.4616869888978434</v>
      </c>
      <c r="H52" s="185">
        <v>1308708.9042857143</v>
      </c>
      <c r="I52" s="169">
        <f t="shared" si="11"/>
        <v>-1.4783526568654748E-2</v>
      </c>
    </row>
    <row r="53" spans="1:9" ht="16.5">
      <c r="A53" s="37"/>
      <c r="B53" s="177" t="s">
        <v>50</v>
      </c>
      <c r="C53" s="164" t="s">
        <v>159</v>
      </c>
      <c r="D53" s="162" t="s">
        <v>112</v>
      </c>
      <c r="E53" s="185">
        <v>269750</v>
      </c>
      <c r="F53" s="185">
        <v>1879850</v>
      </c>
      <c r="G53" s="169">
        <f t="shared" si="10"/>
        <v>5.9688600556070437</v>
      </c>
      <c r="H53" s="185">
        <v>1899000</v>
      </c>
      <c r="I53" s="169">
        <f t="shared" si="11"/>
        <v>-1.008425487098473E-2</v>
      </c>
    </row>
    <row r="54" spans="1:9" ht="16.5" customHeight="1" thickBot="1">
      <c r="A54" s="38"/>
      <c r="B54" s="177" t="s">
        <v>45</v>
      </c>
      <c r="C54" s="164" t="s">
        <v>109</v>
      </c>
      <c r="D54" s="161" t="s">
        <v>108</v>
      </c>
      <c r="E54" s="188">
        <v>100121.625</v>
      </c>
      <c r="F54" s="188">
        <v>341827.875</v>
      </c>
      <c r="G54" s="175">
        <f t="shared" si="10"/>
        <v>2.4141263188646809</v>
      </c>
      <c r="H54" s="188">
        <v>344352.875</v>
      </c>
      <c r="I54" s="175">
        <f t="shared" si="11"/>
        <v>-7.332594507886714E-3</v>
      </c>
    </row>
    <row r="55" spans="1:9" ht="15.75" customHeight="1" thickBot="1">
      <c r="A55" s="234" t="s">
        <v>191</v>
      </c>
      <c r="B55" s="235"/>
      <c r="C55" s="235"/>
      <c r="D55" s="236"/>
      <c r="E55" s="83">
        <f>SUM(E49:E54)</f>
        <v>1125735.0972222222</v>
      </c>
      <c r="F55" s="83">
        <f>SUM(F49:F54)</f>
        <v>4966597.1964285709</v>
      </c>
      <c r="G55" s="103">
        <f t="shared" ref="G55" si="12">(F55-E55)/E55</f>
        <v>3.4118702603159181</v>
      </c>
      <c r="H55" s="83">
        <f>SUM(H49:H54)</f>
        <v>5052714.807063492</v>
      </c>
      <c r="I55" s="104">
        <f t="shared" ref="I55" si="13">(F55-H55)/H55</f>
        <v>-1.7043829688256334E-2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38</v>
      </c>
      <c r="C57" s="167" t="s">
        <v>115</v>
      </c>
      <c r="D57" s="168" t="s">
        <v>114</v>
      </c>
      <c r="E57" s="182">
        <v>52083.333333333328</v>
      </c>
      <c r="F57" s="143">
        <v>153945</v>
      </c>
      <c r="G57" s="170">
        <f t="shared" ref="G57:G65" si="14">(F57-E57)/E57</f>
        <v>1.9557440000000004</v>
      </c>
      <c r="H57" s="143">
        <v>163073.4</v>
      </c>
      <c r="I57" s="170">
        <f t="shared" ref="I57:I65" si="15">(F57-H57)/H57</f>
        <v>-5.5977247055620322E-2</v>
      </c>
    </row>
    <row r="58" spans="1:9" ht="16.5">
      <c r="A58" s="109"/>
      <c r="B58" s="199" t="s">
        <v>54</v>
      </c>
      <c r="C58" s="164" t="s">
        <v>121</v>
      </c>
      <c r="D58" s="160" t="s">
        <v>120</v>
      </c>
      <c r="E58" s="185">
        <v>51881.071428571428</v>
      </c>
      <c r="F58" s="196">
        <v>222453.85714285713</v>
      </c>
      <c r="G58" s="169">
        <f t="shared" si="14"/>
        <v>3.2877652873673995</v>
      </c>
      <c r="H58" s="196">
        <v>225927.14285714287</v>
      </c>
      <c r="I58" s="169">
        <f t="shared" si="15"/>
        <v>-1.5373476911014407E-2</v>
      </c>
    </row>
    <row r="59" spans="1:9" ht="16.5">
      <c r="A59" s="109"/>
      <c r="B59" s="199" t="s">
        <v>43</v>
      </c>
      <c r="C59" s="164" t="s">
        <v>119</v>
      </c>
      <c r="D59" s="160" t="s">
        <v>114</v>
      </c>
      <c r="E59" s="185">
        <v>16291.666666666668</v>
      </c>
      <c r="F59" s="185">
        <v>108041.4</v>
      </c>
      <c r="G59" s="169">
        <f t="shared" si="14"/>
        <v>5.6316971867007659</v>
      </c>
      <c r="H59" s="185">
        <v>109662.6</v>
      </c>
      <c r="I59" s="169">
        <f t="shared" si="15"/>
        <v>-1.4783526927138437E-2</v>
      </c>
    </row>
    <row r="60" spans="1:9" ht="16.5">
      <c r="A60" s="109"/>
      <c r="B60" s="199" t="s">
        <v>56</v>
      </c>
      <c r="C60" s="164" t="s">
        <v>123</v>
      </c>
      <c r="D60" s="160" t="s">
        <v>120</v>
      </c>
      <c r="E60" s="185">
        <v>516225</v>
      </c>
      <c r="F60" s="196">
        <v>1053357</v>
      </c>
      <c r="G60" s="169">
        <f t="shared" si="14"/>
        <v>1.040499782071771</v>
      </c>
      <c r="H60" s="196">
        <v>1069163</v>
      </c>
      <c r="I60" s="169">
        <f t="shared" si="15"/>
        <v>-1.4783526927138331E-2</v>
      </c>
    </row>
    <row r="61" spans="1:9" s="126" customFormat="1" ht="16.5">
      <c r="A61" s="148"/>
      <c r="B61" s="199" t="s">
        <v>41</v>
      </c>
      <c r="C61" s="164" t="s">
        <v>118</v>
      </c>
      <c r="D61" s="160" t="s">
        <v>114</v>
      </c>
      <c r="E61" s="185">
        <v>61171.25</v>
      </c>
      <c r="F61" s="201">
        <v>176181.5</v>
      </c>
      <c r="G61" s="169">
        <f t="shared" si="14"/>
        <v>1.880135684655782</v>
      </c>
      <c r="H61" s="201">
        <v>178825.16666666666</v>
      </c>
      <c r="I61" s="169">
        <f t="shared" si="15"/>
        <v>-1.4783526927138278E-2</v>
      </c>
    </row>
    <row r="62" spans="1:9" s="126" customFormat="1" ht="17.25" thickBot="1">
      <c r="A62" s="148"/>
      <c r="B62" s="200" t="s">
        <v>40</v>
      </c>
      <c r="C62" s="165" t="s">
        <v>117</v>
      </c>
      <c r="D62" s="161" t="s">
        <v>114</v>
      </c>
      <c r="E62" s="188">
        <v>44633.8</v>
      </c>
      <c r="F62" s="197">
        <v>140261</v>
      </c>
      <c r="G62" s="174">
        <f t="shared" si="14"/>
        <v>2.1424839471431962</v>
      </c>
      <c r="H62" s="197">
        <v>142365.66666666666</v>
      </c>
      <c r="I62" s="174">
        <f t="shared" si="15"/>
        <v>-1.4783526927138264E-2</v>
      </c>
    </row>
    <row r="63" spans="1:9" s="126" customFormat="1" ht="16.5">
      <c r="A63" s="148"/>
      <c r="B63" s="94" t="s">
        <v>42</v>
      </c>
      <c r="C63" s="163" t="s">
        <v>198</v>
      </c>
      <c r="D63" s="160" t="s">
        <v>114</v>
      </c>
      <c r="E63" s="185">
        <v>29680.833333333332</v>
      </c>
      <c r="F63" s="195">
        <v>98742.5</v>
      </c>
      <c r="G63" s="169">
        <f t="shared" si="14"/>
        <v>2.3268102310694334</v>
      </c>
      <c r="H63" s="195">
        <v>99750.666666666672</v>
      </c>
      <c r="I63" s="169">
        <f t="shared" si="15"/>
        <v>-1.0106866453691252E-2</v>
      </c>
    </row>
    <row r="64" spans="1:9" s="126" customFormat="1" ht="16.5">
      <c r="A64" s="148"/>
      <c r="B64" s="199" t="s">
        <v>55</v>
      </c>
      <c r="C64" s="164" t="s">
        <v>122</v>
      </c>
      <c r="D64" s="162" t="s">
        <v>120</v>
      </c>
      <c r="E64" s="192">
        <v>59993.482142857145</v>
      </c>
      <c r="F64" s="196">
        <v>214989.85714285713</v>
      </c>
      <c r="G64" s="169">
        <f t="shared" si="14"/>
        <v>2.5835535705515627</v>
      </c>
      <c r="H64" s="196">
        <v>216321.85714285713</v>
      </c>
      <c r="I64" s="169">
        <f t="shared" si="15"/>
        <v>-6.1574915156185923E-3</v>
      </c>
    </row>
    <row r="65" spans="1:9" ht="16.5" customHeight="1" thickBot="1">
      <c r="A65" s="110"/>
      <c r="B65" s="200" t="s">
        <v>39</v>
      </c>
      <c r="C65" s="165" t="s">
        <v>116</v>
      </c>
      <c r="D65" s="161" t="s">
        <v>114</v>
      </c>
      <c r="E65" s="188">
        <v>58520</v>
      </c>
      <c r="F65" s="197">
        <v>166074</v>
      </c>
      <c r="G65" s="174">
        <f t="shared" si="14"/>
        <v>1.8379015721120984</v>
      </c>
      <c r="H65" s="197">
        <v>159096</v>
      </c>
      <c r="I65" s="174">
        <f t="shared" si="15"/>
        <v>4.3860310755770099E-2</v>
      </c>
    </row>
    <row r="66" spans="1:9" ht="15.75" customHeight="1" thickBot="1">
      <c r="A66" s="234" t="s">
        <v>192</v>
      </c>
      <c r="B66" s="245"/>
      <c r="C66" s="245"/>
      <c r="D66" s="246"/>
      <c r="E66" s="99">
        <f>SUM(E57:E65)</f>
        <v>890480.43690476206</v>
      </c>
      <c r="F66" s="99">
        <f>SUM(F57:F65)</f>
        <v>2334046.1142857145</v>
      </c>
      <c r="G66" s="101">
        <f t="shared" ref="G66" si="16">(F66-E66)/E66</f>
        <v>1.6211088054878218</v>
      </c>
      <c r="H66" s="99">
        <f>SUM(H57:H65)</f>
        <v>2364185.5</v>
      </c>
      <c r="I66" s="152">
        <f t="shared" ref="I66" si="17">(F66-H66)/H66</f>
        <v>-1.2748316794213288E-2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61</v>
      </c>
      <c r="C68" s="164" t="s">
        <v>130</v>
      </c>
      <c r="D68" s="168" t="s">
        <v>216</v>
      </c>
      <c r="E68" s="182">
        <v>447740.625</v>
      </c>
      <c r="F68" s="190">
        <v>778536.66666666663</v>
      </c>
      <c r="G68" s="169">
        <f t="shared" ref="G68:G73" si="18">(F68-E68)/E68</f>
        <v>0.738811765554369</v>
      </c>
      <c r="H68" s="190">
        <v>884708.4444444445</v>
      </c>
      <c r="I68" s="169">
        <f t="shared" ref="I68:I73" si="19">(F68-H68)/H68</f>
        <v>-0.12000764595894502</v>
      </c>
    </row>
    <row r="69" spans="1:9" ht="16.5">
      <c r="A69" s="37"/>
      <c r="B69" s="177" t="s">
        <v>59</v>
      </c>
      <c r="C69" s="164" t="s">
        <v>128</v>
      </c>
      <c r="D69" s="162" t="s">
        <v>124</v>
      </c>
      <c r="E69" s="185">
        <v>130797.875</v>
      </c>
      <c r="F69" s="184">
        <v>439108.625</v>
      </c>
      <c r="G69" s="169">
        <f t="shared" si="18"/>
        <v>2.3571541204320026</v>
      </c>
      <c r="H69" s="184">
        <v>454142.5</v>
      </c>
      <c r="I69" s="169">
        <f t="shared" si="19"/>
        <v>-3.3103871582157586E-2</v>
      </c>
    </row>
    <row r="70" spans="1:9" ht="16.5">
      <c r="A70" s="37"/>
      <c r="B70" s="177" t="s">
        <v>60</v>
      </c>
      <c r="C70" s="164" t="s">
        <v>129</v>
      </c>
      <c r="D70" s="162" t="s">
        <v>215</v>
      </c>
      <c r="E70" s="185">
        <v>686080.66666666674</v>
      </c>
      <c r="F70" s="184">
        <v>2320837.5</v>
      </c>
      <c r="G70" s="169">
        <f t="shared" si="18"/>
        <v>2.3827472668422853</v>
      </c>
      <c r="H70" s="184">
        <v>2385019.5</v>
      </c>
      <c r="I70" s="169">
        <f t="shared" si="19"/>
        <v>-2.6910471801173952E-2</v>
      </c>
    </row>
    <row r="71" spans="1:9" ht="16.5">
      <c r="A71" s="37"/>
      <c r="B71" s="177" t="s">
        <v>62</v>
      </c>
      <c r="C71" s="164" t="s">
        <v>131</v>
      </c>
      <c r="D71" s="162" t="s">
        <v>125</v>
      </c>
      <c r="E71" s="185">
        <v>158838.125</v>
      </c>
      <c r="F71" s="184">
        <v>567637.19999999995</v>
      </c>
      <c r="G71" s="169">
        <f t="shared" si="18"/>
        <v>2.5736835850964619</v>
      </c>
      <c r="H71" s="184">
        <v>576154.80000000005</v>
      </c>
      <c r="I71" s="169">
        <f t="shared" si="19"/>
        <v>-1.4783526927138493E-2</v>
      </c>
    </row>
    <row r="72" spans="1:9" ht="16.5">
      <c r="A72" s="37"/>
      <c r="B72" s="177" t="s">
        <v>63</v>
      </c>
      <c r="C72" s="164" t="s">
        <v>132</v>
      </c>
      <c r="D72" s="162" t="s">
        <v>126</v>
      </c>
      <c r="E72" s="185">
        <v>79433.666666666657</v>
      </c>
      <c r="F72" s="184">
        <v>285764.57142857142</v>
      </c>
      <c r="G72" s="169">
        <f t="shared" si="18"/>
        <v>2.5975246192240671</v>
      </c>
      <c r="H72" s="184">
        <v>290052.57142857142</v>
      </c>
      <c r="I72" s="169">
        <f t="shared" si="19"/>
        <v>-1.4783526927138331E-2</v>
      </c>
    </row>
    <row r="73" spans="1:9" ht="16.5" customHeight="1" thickBot="1">
      <c r="A73" s="37"/>
      <c r="B73" s="177" t="s">
        <v>64</v>
      </c>
      <c r="C73" s="164" t="s">
        <v>133</v>
      </c>
      <c r="D73" s="161" t="s">
        <v>127</v>
      </c>
      <c r="E73" s="188">
        <v>65019.5</v>
      </c>
      <c r="F73" s="193">
        <v>223803.375</v>
      </c>
      <c r="G73" s="175">
        <f t="shared" si="18"/>
        <v>2.4420962172886598</v>
      </c>
      <c r="H73" s="193">
        <v>211992.71428571429</v>
      </c>
      <c r="I73" s="175">
        <f t="shared" si="19"/>
        <v>5.5712578397236E-2</v>
      </c>
    </row>
    <row r="74" spans="1:9" ht="15.75" customHeight="1" thickBot="1">
      <c r="A74" s="234" t="s">
        <v>214</v>
      </c>
      <c r="B74" s="235"/>
      <c r="C74" s="235"/>
      <c r="D74" s="236"/>
      <c r="E74" s="83">
        <f>SUM(E68:E73)</f>
        <v>1567910.4583333335</v>
      </c>
      <c r="F74" s="83">
        <f>SUM(F68:F73)</f>
        <v>4615687.9380952381</v>
      </c>
      <c r="G74" s="103">
        <f t="shared" ref="G74" si="20">(F74-E74)/E74</f>
        <v>1.943846642238517</v>
      </c>
      <c r="H74" s="83">
        <f>SUM(H68:H73)</f>
        <v>4802070.5301587312</v>
      </c>
      <c r="I74" s="104">
        <f t="shared" ref="I74" si="21">(F74-H74)/H74</f>
        <v>-3.8812964302157443E-2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67</v>
      </c>
      <c r="C76" s="166" t="s">
        <v>139</v>
      </c>
      <c r="D76" s="168" t="s">
        <v>135</v>
      </c>
      <c r="E76" s="182">
        <v>52350.702380952382</v>
      </c>
      <c r="F76" s="182">
        <v>200728.28571428571</v>
      </c>
      <c r="G76" s="169">
        <f>(F76-E76)/E76</f>
        <v>2.8342997626583895</v>
      </c>
      <c r="H76" s="182">
        <v>207393</v>
      </c>
      <c r="I76" s="169">
        <f>(F76-H76)/H76</f>
        <v>-3.2135676159341396E-2</v>
      </c>
    </row>
    <row r="77" spans="1:9" ht="16.5">
      <c r="A77" s="37"/>
      <c r="B77" s="177" t="s">
        <v>69</v>
      </c>
      <c r="C77" s="164" t="s">
        <v>140</v>
      </c>
      <c r="D77" s="162" t="s">
        <v>136</v>
      </c>
      <c r="E77" s="185">
        <v>28265.083333333336</v>
      </c>
      <c r="F77" s="185">
        <v>82933.333333333328</v>
      </c>
      <c r="G77" s="169">
        <f>(F77-E77)/E77</f>
        <v>1.9341266167621414</v>
      </c>
      <c r="H77" s="185">
        <v>84638.125</v>
      </c>
      <c r="I77" s="169">
        <f>(F77-H77)/H77</f>
        <v>-2.0142124682779438E-2</v>
      </c>
    </row>
    <row r="78" spans="1:9" ht="16.5">
      <c r="A78" s="37"/>
      <c r="B78" s="177" t="s">
        <v>70</v>
      </c>
      <c r="C78" s="164" t="s">
        <v>141</v>
      </c>
      <c r="D78" s="162" t="s">
        <v>137</v>
      </c>
      <c r="E78" s="185">
        <v>31465.75</v>
      </c>
      <c r="F78" s="185">
        <v>146014.5</v>
      </c>
      <c r="G78" s="169">
        <f>(F78-E78)/E78</f>
        <v>3.6404264954752388</v>
      </c>
      <c r="H78" s="185">
        <v>148205.5</v>
      </c>
      <c r="I78" s="169">
        <f>(F78-H78)/H78</f>
        <v>-1.4783526927138331E-2</v>
      </c>
    </row>
    <row r="79" spans="1:9" ht="16.5">
      <c r="A79" s="37"/>
      <c r="B79" s="177" t="s">
        <v>68</v>
      </c>
      <c r="C79" s="164" t="s">
        <v>138</v>
      </c>
      <c r="D79" s="162" t="s">
        <v>134</v>
      </c>
      <c r="E79" s="185">
        <v>67625.375</v>
      </c>
      <c r="F79" s="185">
        <v>274418.625</v>
      </c>
      <c r="G79" s="169">
        <f>(F79-E79)/E79</f>
        <v>3.0579238932131614</v>
      </c>
      <c r="H79" s="185">
        <v>274393.25</v>
      </c>
      <c r="I79" s="169">
        <f>(F79-H79)/H79</f>
        <v>9.2476764643445133E-5</v>
      </c>
    </row>
    <row r="80" spans="1:9" ht="16.5" customHeight="1" thickBot="1">
      <c r="A80" s="38"/>
      <c r="B80" s="177" t="s">
        <v>71</v>
      </c>
      <c r="C80" s="164" t="s">
        <v>200</v>
      </c>
      <c r="D80" s="161" t="s">
        <v>134</v>
      </c>
      <c r="E80" s="188">
        <v>27462.6</v>
      </c>
      <c r="F80" s="188">
        <v>127924.66666666667</v>
      </c>
      <c r="G80" s="169">
        <f>(F80-E80)/E80</f>
        <v>3.6581411325463242</v>
      </c>
      <c r="H80" s="188">
        <v>122518.125</v>
      </c>
      <c r="I80" s="169">
        <f>(F80-H80)/H80</f>
        <v>4.4128504796059127E-2</v>
      </c>
    </row>
    <row r="81" spans="1:11" ht="15.75" customHeight="1" thickBot="1">
      <c r="A81" s="234" t="s">
        <v>193</v>
      </c>
      <c r="B81" s="235"/>
      <c r="C81" s="235"/>
      <c r="D81" s="236"/>
      <c r="E81" s="83">
        <f>SUM(E76:E80)</f>
        <v>207169.51071428572</v>
      </c>
      <c r="F81" s="83">
        <f>SUM(F76:F80)</f>
        <v>832019.41071428568</v>
      </c>
      <c r="G81" s="103">
        <f t="shared" ref="G81" si="22">(F81-E81)/E81</f>
        <v>3.0161286660649163</v>
      </c>
      <c r="H81" s="83">
        <f>SUM(H76:H80)</f>
        <v>837148</v>
      </c>
      <c r="I81" s="104">
        <f t="shared" ref="I81" si="23">(F81-H81)/H81</f>
        <v>-6.1262635587904634E-3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80</v>
      </c>
      <c r="C83" s="164" t="s">
        <v>151</v>
      </c>
      <c r="D83" s="168" t="s">
        <v>150</v>
      </c>
      <c r="E83" s="185">
        <v>45956.261111111111</v>
      </c>
      <c r="F83" s="182">
        <v>168354.66666666666</v>
      </c>
      <c r="G83" s="170">
        <f t="shared" ref="G83:G89" si="24">(F83-E83)/E83</f>
        <v>2.6633673540070162</v>
      </c>
      <c r="H83" s="182">
        <v>171933.11111111112</v>
      </c>
      <c r="I83" s="170">
        <f t="shared" ref="I83:I89" si="25">(F83-H83)/H83</f>
        <v>-2.081300350653174E-2</v>
      </c>
    </row>
    <row r="84" spans="1:11" ht="16.5">
      <c r="A84" s="37"/>
      <c r="B84" s="177" t="s">
        <v>78</v>
      </c>
      <c r="C84" s="164" t="s">
        <v>149</v>
      </c>
      <c r="D84" s="160" t="s">
        <v>147</v>
      </c>
      <c r="E84" s="185">
        <v>33001.333333333328</v>
      </c>
      <c r="F84" s="185">
        <v>134818.5</v>
      </c>
      <c r="G84" s="169">
        <f t="shared" si="24"/>
        <v>3.0852440305442212</v>
      </c>
      <c r="H84" s="185">
        <v>137355.5857142857</v>
      </c>
      <c r="I84" s="169">
        <f t="shared" si="25"/>
        <v>-1.8470932223776527E-2</v>
      </c>
    </row>
    <row r="85" spans="1:11" ht="16.5">
      <c r="A85" s="37"/>
      <c r="B85" s="177" t="s">
        <v>74</v>
      </c>
      <c r="C85" s="164" t="s">
        <v>144</v>
      </c>
      <c r="D85" s="162" t="s">
        <v>142</v>
      </c>
      <c r="E85" s="185">
        <v>23017.25</v>
      </c>
      <c r="F85" s="185">
        <v>74018</v>
      </c>
      <c r="G85" s="169">
        <f t="shared" si="24"/>
        <v>2.2157620914748719</v>
      </c>
      <c r="H85" s="185">
        <v>75128.666666666672</v>
      </c>
      <c r="I85" s="169">
        <f t="shared" si="25"/>
        <v>-1.4783526927138396E-2</v>
      </c>
    </row>
    <row r="86" spans="1:11" ht="16.5">
      <c r="A86" s="37"/>
      <c r="B86" s="177" t="s">
        <v>79</v>
      </c>
      <c r="C86" s="164" t="s">
        <v>155</v>
      </c>
      <c r="D86" s="162" t="s">
        <v>156</v>
      </c>
      <c r="E86" s="185">
        <v>75000</v>
      </c>
      <c r="F86" s="185">
        <v>730228</v>
      </c>
      <c r="G86" s="169">
        <f t="shared" si="24"/>
        <v>8.7363733333333329</v>
      </c>
      <c r="H86" s="185">
        <v>741185.33333333337</v>
      </c>
      <c r="I86" s="169">
        <f t="shared" si="25"/>
        <v>-1.4783526927138383E-2</v>
      </c>
    </row>
    <row r="87" spans="1:11" ht="16.5">
      <c r="A87" s="37"/>
      <c r="B87" s="177" t="s">
        <v>75</v>
      </c>
      <c r="C87" s="164" t="s">
        <v>148</v>
      </c>
      <c r="D87" s="173" t="s">
        <v>145</v>
      </c>
      <c r="E87" s="194">
        <v>14056.333333333332</v>
      </c>
      <c r="F87" s="194">
        <v>44784</v>
      </c>
      <c r="G87" s="169">
        <f t="shared" si="24"/>
        <v>2.1860371362849489</v>
      </c>
      <c r="H87" s="194">
        <v>45456</v>
      </c>
      <c r="I87" s="169">
        <f t="shared" si="25"/>
        <v>-1.4783526927138331E-2</v>
      </c>
    </row>
    <row r="88" spans="1:11" ht="16.5">
      <c r="A88" s="37"/>
      <c r="B88" s="177" t="s">
        <v>76</v>
      </c>
      <c r="C88" s="164" t="s">
        <v>143</v>
      </c>
      <c r="D88" s="173" t="s">
        <v>161</v>
      </c>
      <c r="E88" s="194">
        <v>27704.285714285714</v>
      </c>
      <c r="F88" s="220">
        <v>98586.888888888891</v>
      </c>
      <c r="G88" s="169">
        <f t="shared" si="24"/>
        <v>2.5585428877544594</v>
      </c>
      <c r="H88" s="220">
        <v>97242.688888888879</v>
      </c>
      <c r="I88" s="169">
        <f t="shared" si="25"/>
        <v>1.3823147172903836E-2</v>
      </c>
    </row>
    <row r="89" spans="1:11" ht="16.5" customHeight="1" thickBot="1">
      <c r="A89" s="35"/>
      <c r="B89" s="178" t="s">
        <v>77</v>
      </c>
      <c r="C89" s="165" t="s">
        <v>146</v>
      </c>
      <c r="D89" s="161" t="s">
        <v>162</v>
      </c>
      <c r="E89" s="188">
        <v>23592.076388888891</v>
      </c>
      <c r="F89" s="188">
        <v>105834.66666666667</v>
      </c>
      <c r="G89" s="171">
        <f t="shared" si="24"/>
        <v>3.4860259403242435</v>
      </c>
      <c r="H89" s="188">
        <v>101020.55555555556</v>
      </c>
      <c r="I89" s="171">
        <f t="shared" si="25"/>
        <v>4.7654767731539767E-2</v>
      </c>
    </row>
    <row r="90" spans="1:11" ht="15.75" customHeight="1" thickBot="1">
      <c r="A90" s="234" t="s">
        <v>194</v>
      </c>
      <c r="B90" s="235"/>
      <c r="C90" s="235"/>
      <c r="D90" s="236"/>
      <c r="E90" s="83">
        <f>SUM(E83:E89)</f>
        <v>242327.53988095239</v>
      </c>
      <c r="F90" s="83">
        <f>SUM(F83:F89)</f>
        <v>1356624.7222222222</v>
      </c>
      <c r="G90" s="111">
        <f t="shared" ref="G90:G91" si="26">(F90-E90)/E90</f>
        <v>4.598310133832447</v>
      </c>
      <c r="H90" s="83">
        <f>SUM(H83:H89)</f>
        <v>1369321.9412698413</v>
      </c>
      <c r="I90" s="104">
        <f t="shared" ref="I90:I91" si="27">(F90-H90)/H90</f>
        <v>-9.2726324357617889E-3</v>
      </c>
    </row>
    <row r="91" spans="1:11" ht="15.75" customHeight="1" thickBot="1">
      <c r="A91" s="234" t="s">
        <v>195</v>
      </c>
      <c r="B91" s="235"/>
      <c r="C91" s="235"/>
      <c r="D91" s="236"/>
      <c r="E91" s="99">
        <f>SUM(E90+E81+E74+E66+E55+E47+E39+E32)</f>
        <v>5472436.4499999993</v>
      </c>
      <c r="F91" s="99">
        <f>SUM(F32,F39,F47,F55,F66,F74,F81,F90)</f>
        <v>19176563.929761909</v>
      </c>
      <c r="G91" s="101">
        <f t="shared" si="26"/>
        <v>2.5042095243996689</v>
      </c>
      <c r="H91" s="99">
        <f>SUM(H32,H39,H47,H55,H66,H74,H81,H90)</f>
        <v>19579047.388809524</v>
      </c>
      <c r="I91" s="112">
        <f t="shared" si="27"/>
        <v>-2.0556845849285618E-2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  <mergeCell ref="D11:E11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07" bestFit="1" customWidth="1"/>
    <col min="12" max="12" width="9.140625" style="207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205</v>
      </c>
      <c r="B9" s="26"/>
      <c r="C9" s="26"/>
      <c r="D9" s="26"/>
      <c r="E9" s="206"/>
      <c r="F9" s="206"/>
    </row>
    <row r="10" spans="1:12" ht="18">
      <c r="A10" s="2" t="s">
        <v>206</v>
      </c>
      <c r="B10" s="2"/>
      <c r="C10" s="2"/>
    </row>
    <row r="11" spans="1:12" ht="18">
      <c r="A11" s="2" t="s">
        <v>226</v>
      </c>
    </row>
    <row r="12" spans="1:12" ht="15.75" thickBot="1"/>
    <row r="13" spans="1:12" ht="24.75" customHeight="1">
      <c r="A13" s="228" t="s">
        <v>3</v>
      </c>
      <c r="B13" s="228"/>
      <c r="C13" s="230" t="s">
        <v>0</v>
      </c>
      <c r="D13" s="224" t="s">
        <v>207</v>
      </c>
      <c r="E13" s="224" t="s">
        <v>208</v>
      </c>
      <c r="F13" s="224" t="s">
        <v>209</v>
      </c>
      <c r="G13" s="224" t="s">
        <v>210</v>
      </c>
      <c r="H13" s="224" t="s">
        <v>211</v>
      </c>
      <c r="I13" s="224" t="s">
        <v>212</v>
      </c>
    </row>
    <row r="14" spans="1:12" ht="24.75" customHeight="1" thickBot="1">
      <c r="A14" s="229"/>
      <c r="B14" s="229"/>
      <c r="C14" s="231"/>
      <c r="D14" s="244"/>
      <c r="E14" s="244"/>
      <c r="F14" s="244"/>
      <c r="G14" s="225"/>
      <c r="H14" s="244"/>
      <c r="I14" s="244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8"/>
    </row>
    <row r="16" spans="1:12" ht="18">
      <c r="A16" s="87"/>
      <c r="B16" s="209" t="s">
        <v>4</v>
      </c>
      <c r="C16" s="163" t="s">
        <v>163</v>
      </c>
      <c r="D16" s="210">
        <v>30000</v>
      </c>
      <c r="E16" s="210">
        <v>35000</v>
      </c>
      <c r="F16" s="210">
        <v>32500</v>
      </c>
      <c r="G16" s="155">
        <v>27500</v>
      </c>
      <c r="H16" s="155">
        <v>28333</v>
      </c>
      <c r="I16" s="155">
        <f>AVERAGE(D16:H16)</f>
        <v>30666.6</v>
      </c>
      <c r="K16" s="208"/>
      <c r="L16" s="211"/>
    </row>
    <row r="17" spans="1:16" ht="18">
      <c r="A17" s="88"/>
      <c r="B17" s="212" t="s">
        <v>5</v>
      </c>
      <c r="C17" s="164" t="s">
        <v>164</v>
      </c>
      <c r="D17" s="202">
        <v>50000</v>
      </c>
      <c r="E17" s="202">
        <v>30000</v>
      </c>
      <c r="F17" s="202">
        <v>35000</v>
      </c>
      <c r="G17" s="125">
        <v>50000</v>
      </c>
      <c r="H17" s="125">
        <v>41666</v>
      </c>
      <c r="I17" s="155">
        <f t="shared" ref="I17:I40" si="0">AVERAGE(D17:H17)</f>
        <v>41333.199999999997</v>
      </c>
      <c r="K17" s="208"/>
      <c r="L17" s="211"/>
    </row>
    <row r="18" spans="1:16" ht="18">
      <c r="A18" s="88"/>
      <c r="B18" s="212" t="s">
        <v>6</v>
      </c>
      <c r="C18" s="164" t="s">
        <v>165</v>
      </c>
      <c r="D18" s="202">
        <v>30000</v>
      </c>
      <c r="E18" s="213">
        <v>45000</v>
      </c>
      <c r="F18" s="202">
        <v>37500</v>
      </c>
      <c r="G18" s="125">
        <v>30000</v>
      </c>
      <c r="H18" s="125">
        <v>40000</v>
      </c>
      <c r="I18" s="155">
        <f t="shared" si="0"/>
        <v>36500</v>
      </c>
      <c r="K18" s="208"/>
      <c r="L18" s="211"/>
    </row>
    <row r="19" spans="1:16" ht="18">
      <c r="A19" s="88"/>
      <c r="B19" s="212" t="s">
        <v>7</v>
      </c>
      <c r="C19" s="164" t="s">
        <v>166</v>
      </c>
      <c r="D19" s="202">
        <v>16000</v>
      </c>
      <c r="E19" s="202">
        <v>10000</v>
      </c>
      <c r="F19" s="202">
        <v>15000</v>
      </c>
      <c r="G19" s="125">
        <v>14500</v>
      </c>
      <c r="H19" s="125">
        <v>16666</v>
      </c>
      <c r="I19" s="155">
        <f t="shared" si="0"/>
        <v>14433.2</v>
      </c>
      <c r="K19" s="208"/>
      <c r="L19" s="211"/>
      <c r="P19" s="207"/>
    </row>
    <row r="20" spans="1:16" ht="18">
      <c r="A20" s="88"/>
      <c r="B20" s="212" t="s">
        <v>8</v>
      </c>
      <c r="C20" s="164" t="s">
        <v>167</v>
      </c>
      <c r="D20" s="202">
        <v>110000</v>
      </c>
      <c r="E20" s="202">
        <v>90000</v>
      </c>
      <c r="F20" s="213">
        <v>122500</v>
      </c>
      <c r="G20" s="125">
        <v>85000</v>
      </c>
      <c r="H20" s="125">
        <v>110000</v>
      </c>
      <c r="I20" s="155">
        <f t="shared" si="0"/>
        <v>103500</v>
      </c>
      <c r="K20" s="208"/>
      <c r="L20" s="211"/>
    </row>
    <row r="21" spans="1:16" ht="18.75" customHeight="1">
      <c r="A21" s="88"/>
      <c r="B21" s="212" t="s">
        <v>9</v>
      </c>
      <c r="C21" s="164" t="s">
        <v>168</v>
      </c>
      <c r="D21" s="202">
        <v>70000</v>
      </c>
      <c r="E21" s="202">
        <v>60000</v>
      </c>
      <c r="F21" s="202">
        <v>42500</v>
      </c>
      <c r="G21" s="125">
        <v>45000</v>
      </c>
      <c r="H21" s="125">
        <v>56666</v>
      </c>
      <c r="I21" s="155">
        <f t="shared" si="0"/>
        <v>54833.2</v>
      </c>
      <c r="K21" s="208"/>
      <c r="L21" s="211"/>
    </row>
    <row r="22" spans="1:16" ht="18">
      <c r="A22" s="88"/>
      <c r="B22" s="212" t="s">
        <v>10</v>
      </c>
      <c r="C22" s="164" t="s">
        <v>169</v>
      </c>
      <c r="D22" s="202">
        <v>60000</v>
      </c>
      <c r="E22" s="202">
        <v>30000</v>
      </c>
      <c r="F22" s="202">
        <v>82500</v>
      </c>
      <c r="G22" s="125">
        <v>100000</v>
      </c>
      <c r="H22" s="125">
        <v>70000</v>
      </c>
      <c r="I22" s="155">
        <f t="shared" si="0"/>
        <v>68500</v>
      </c>
      <c r="K22" s="208"/>
      <c r="L22" s="211"/>
    </row>
    <row r="23" spans="1:16" ht="18">
      <c r="A23" s="88"/>
      <c r="B23" s="212" t="s">
        <v>11</v>
      </c>
      <c r="C23" s="164" t="s">
        <v>170</v>
      </c>
      <c r="D23" s="202">
        <v>5000</v>
      </c>
      <c r="E23" s="202">
        <v>10000</v>
      </c>
      <c r="F23" s="213">
        <v>11000</v>
      </c>
      <c r="G23" s="125">
        <v>11500</v>
      </c>
      <c r="H23" s="125">
        <v>10000</v>
      </c>
      <c r="I23" s="155">
        <f t="shared" si="0"/>
        <v>9500</v>
      </c>
      <c r="K23" s="208"/>
      <c r="L23" s="211"/>
    </row>
    <row r="24" spans="1:16" ht="18">
      <c r="A24" s="88"/>
      <c r="B24" s="212" t="s">
        <v>12</v>
      </c>
      <c r="C24" s="164" t="s">
        <v>171</v>
      </c>
      <c r="D24" s="202">
        <v>10000</v>
      </c>
      <c r="E24" s="202">
        <v>10000</v>
      </c>
      <c r="F24" s="202">
        <v>11000</v>
      </c>
      <c r="G24" s="125">
        <v>11500</v>
      </c>
      <c r="H24" s="125">
        <v>13333</v>
      </c>
      <c r="I24" s="155">
        <f t="shared" si="0"/>
        <v>11166.6</v>
      </c>
      <c r="K24" s="208"/>
      <c r="L24" s="211"/>
    </row>
    <row r="25" spans="1:16" ht="18">
      <c r="A25" s="88"/>
      <c r="B25" s="212" t="s">
        <v>13</v>
      </c>
      <c r="C25" s="164" t="s">
        <v>172</v>
      </c>
      <c r="D25" s="202">
        <v>10000</v>
      </c>
      <c r="E25" s="202">
        <v>10000</v>
      </c>
      <c r="F25" s="202">
        <v>12000</v>
      </c>
      <c r="G25" s="125">
        <v>11500</v>
      </c>
      <c r="H25" s="125">
        <v>10000</v>
      </c>
      <c r="I25" s="155">
        <f t="shared" si="0"/>
        <v>10700</v>
      </c>
      <c r="K25" s="208"/>
      <c r="L25" s="211"/>
    </row>
    <row r="26" spans="1:16" ht="18">
      <c r="A26" s="88"/>
      <c r="B26" s="212" t="s">
        <v>14</v>
      </c>
      <c r="C26" s="164" t="s">
        <v>173</v>
      </c>
      <c r="D26" s="202">
        <v>10000</v>
      </c>
      <c r="E26" s="202">
        <v>10000</v>
      </c>
      <c r="F26" s="202">
        <v>11000</v>
      </c>
      <c r="G26" s="125">
        <v>11500</v>
      </c>
      <c r="H26" s="125">
        <v>15000</v>
      </c>
      <c r="I26" s="155">
        <f t="shared" si="0"/>
        <v>11500</v>
      </c>
      <c r="K26" s="208"/>
      <c r="L26" s="211"/>
    </row>
    <row r="27" spans="1:16" ht="18">
      <c r="A27" s="88"/>
      <c r="B27" s="212" t="s">
        <v>15</v>
      </c>
      <c r="C27" s="164" t="s">
        <v>174</v>
      </c>
      <c r="D27" s="202">
        <v>30000</v>
      </c>
      <c r="E27" s="202">
        <v>25000</v>
      </c>
      <c r="F27" s="202">
        <v>22500</v>
      </c>
      <c r="G27" s="125">
        <v>32500</v>
      </c>
      <c r="H27" s="125">
        <v>28333</v>
      </c>
      <c r="I27" s="155">
        <f t="shared" si="0"/>
        <v>27666.6</v>
      </c>
      <c r="K27" s="208"/>
      <c r="L27" s="211"/>
    </row>
    <row r="28" spans="1:16" ht="18">
      <c r="A28" s="88"/>
      <c r="B28" s="212" t="s">
        <v>16</v>
      </c>
      <c r="C28" s="164" t="s">
        <v>175</v>
      </c>
      <c r="D28" s="202">
        <v>5000</v>
      </c>
      <c r="E28" s="202">
        <v>10000</v>
      </c>
      <c r="F28" s="202">
        <v>10000</v>
      </c>
      <c r="G28" s="125">
        <v>15000</v>
      </c>
      <c r="H28" s="125">
        <v>11666</v>
      </c>
      <c r="I28" s="155">
        <f t="shared" si="0"/>
        <v>10333.200000000001</v>
      </c>
      <c r="K28" s="208"/>
      <c r="L28" s="211"/>
    </row>
    <row r="29" spans="1:16" ht="18">
      <c r="A29" s="88"/>
      <c r="B29" s="212" t="s">
        <v>17</v>
      </c>
      <c r="C29" s="164" t="s">
        <v>176</v>
      </c>
      <c r="D29" s="202">
        <v>40000</v>
      </c>
      <c r="E29" s="213">
        <v>40000</v>
      </c>
      <c r="F29" s="202">
        <v>40000</v>
      </c>
      <c r="G29" s="125">
        <v>37500</v>
      </c>
      <c r="H29" s="125">
        <v>36666</v>
      </c>
      <c r="I29" s="155">
        <f t="shared" si="0"/>
        <v>38833.199999999997</v>
      </c>
      <c r="K29" s="208"/>
      <c r="L29" s="211"/>
    </row>
    <row r="30" spans="1:16" ht="18">
      <c r="A30" s="88"/>
      <c r="B30" s="212" t="s">
        <v>18</v>
      </c>
      <c r="C30" s="164" t="s">
        <v>177</v>
      </c>
      <c r="D30" s="202">
        <v>50000</v>
      </c>
      <c r="E30" s="202">
        <v>60000</v>
      </c>
      <c r="F30" s="202">
        <v>39000</v>
      </c>
      <c r="G30" s="125">
        <v>40000</v>
      </c>
      <c r="H30" s="125">
        <v>30000</v>
      </c>
      <c r="I30" s="155">
        <f t="shared" si="0"/>
        <v>43800</v>
      </c>
      <c r="K30" s="208"/>
      <c r="L30" s="211"/>
    </row>
    <row r="31" spans="1:16" ht="16.5" customHeight="1" thickBot="1">
      <c r="A31" s="89"/>
      <c r="B31" s="214" t="s">
        <v>19</v>
      </c>
      <c r="C31" s="165" t="s">
        <v>178</v>
      </c>
      <c r="D31" s="203">
        <v>30000</v>
      </c>
      <c r="E31" s="203">
        <v>30000</v>
      </c>
      <c r="F31" s="203">
        <v>25000</v>
      </c>
      <c r="G31" s="158">
        <v>30000</v>
      </c>
      <c r="H31" s="158">
        <v>26666</v>
      </c>
      <c r="I31" s="155">
        <f t="shared" si="0"/>
        <v>28333.200000000001</v>
      </c>
      <c r="K31" s="208"/>
      <c r="L31" s="211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5"/>
      <c r="L32" s="216"/>
    </row>
    <row r="33" spans="1:12" ht="18">
      <c r="A33" s="87"/>
      <c r="B33" s="209" t="s">
        <v>26</v>
      </c>
      <c r="C33" s="166" t="s">
        <v>179</v>
      </c>
      <c r="D33" s="210">
        <v>80000</v>
      </c>
      <c r="E33" s="210">
        <v>85000</v>
      </c>
      <c r="F33" s="210">
        <v>125000</v>
      </c>
      <c r="G33" s="155">
        <v>140000</v>
      </c>
      <c r="H33" s="155">
        <v>95000</v>
      </c>
      <c r="I33" s="155">
        <f t="shared" si="0"/>
        <v>105000</v>
      </c>
      <c r="K33" s="217"/>
      <c r="L33" s="211"/>
    </row>
    <row r="34" spans="1:12" ht="18">
      <c r="A34" s="88"/>
      <c r="B34" s="212" t="s">
        <v>27</v>
      </c>
      <c r="C34" s="164" t="s">
        <v>180</v>
      </c>
      <c r="D34" s="202">
        <v>80000</v>
      </c>
      <c r="E34" s="202">
        <v>85000</v>
      </c>
      <c r="F34" s="202">
        <v>125000</v>
      </c>
      <c r="G34" s="125">
        <v>140000</v>
      </c>
      <c r="H34" s="125">
        <v>95000</v>
      </c>
      <c r="I34" s="155">
        <f t="shared" si="0"/>
        <v>105000</v>
      </c>
      <c r="K34" s="217"/>
      <c r="L34" s="211"/>
    </row>
    <row r="35" spans="1:12" ht="18">
      <c r="A35" s="88"/>
      <c r="B35" s="209" t="s">
        <v>28</v>
      </c>
      <c r="C35" s="164" t="s">
        <v>181</v>
      </c>
      <c r="D35" s="202">
        <v>50000</v>
      </c>
      <c r="E35" s="202">
        <v>40000</v>
      </c>
      <c r="F35" s="202">
        <v>45000</v>
      </c>
      <c r="G35" s="125">
        <v>47500</v>
      </c>
      <c r="H35" s="125">
        <v>51666</v>
      </c>
      <c r="I35" s="155">
        <f t="shared" si="0"/>
        <v>46833.2</v>
      </c>
      <c r="K35" s="217"/>
      <c r="L35" s="211"/>
    </row>
    <row r="36" spans="1:12" ht="18">
      <c r="A36" s="88"/>
      <c r="B36" s="212" t="s">
        <v>29</v>
      </c>
      <c r="C36" s="164" t="s">
        <v>182</v>
      </c>
      <c r="D36" s="202">
        <v>40000</v>
      </c>
      <c r="E36" s="202">
        <v>20000</v>
      </c>
      <c r="F36" s="202">
        <v>45000</v>
      </c>
      <c r="G36" s="125">
        <v>45000</v>
      </c>
      <c r="H36" s="125">
        <v>40000</v>
      </c>
      <c r="I36" s="155">
        <f t="shared" si="0"/>
        <v>38000</v>
      </c>
      <c r="K36" s="217"/>
      <c r="L36" s="211"/>
    </row>
    <row r="37" spans="1:12" ht="16.5" customHeight="1" thickBot="1">
      <c r="A37" s="89"/>
      <c r="B37" s="209" t="s">
        <v>30</v>
      </c>
      <c r="C37" s="164" t="s">
        <v>183</v>
      </c>
      <c r="D37" s="202">
        <v>30000</v>
      </c>
      <c r="E37" s="202">
        <v>10000</v>
      </c>
      <c r="F37" s="202">
        <v>32500</v>
      </c>
      <c r="G37" s="125">
        <v>25000</v>
      </c>
      <c r="H37" s="125">
        <v>30000</v>
      </c>
      <c r="I37" s="155">
        <f t="shared" si="0"/>
        <v>25500</v>
      </c>
      <c r="K37" s="217"/>
      <c r="L37" s="211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5"/>
      <c r="L38" s="216"/>
    </row>
    <row r="39" spans="1:12" ht="18">
      <c r="A39" s="87"/>
      <c r="B39" s="218" t="s">
        <v>31</v>
      </c>
      <c r="C39" s="167" t="s">
        <v>213</v>
      </c>
      <c r="D39" s="181">
        <v>1399500</v>
      </c>
      <c r="E39" s="181">
        <v>1750000</v>
      </c>
      <c r="F39" s="181">
        <v>1492800</v>
      </c>
      <c r="G39" s="125">
        <v>1306200</v>
      </c>
      <c r="H39" s="219">
        <v>1246252</v>
      </c>
      <c r="I39" s="155">
        <f t="shared" si="0"/>
        <v>1438950.3999999999</v>
      </c>
      <c r="K39" s="217"/>
      <c r="L39" s="211"/>
    </row>
    <row r="40" spans="1:12" ht="18.75" thickBot="1">
      <c r="A40" s="89"/>
      <c r="B40" s="214" t="s">
        <v>32</v>
      </c>
      <c r="C40" s="165" t="s">
        <v>185</v>
      </c>
      <c r="D40" s="187">
        <v>979650</v>
      </c>
      <c r="E40" s="187">
        <v>1100000</v>
      </c>
      <c r="F40" s="187">
        <v>1119600</v>
      </c>
      <c r="G40" s="125">
        <v>933000</v>
      </c>
      <c r="H40" s="125">
        <v>1000000</v>
      </c>
      <c r="I40" s="155">
        <f t="shared" si="0"/>
        <v>1026450</v>
      </c>
      <c r="K40" s="217"/>
      <c r="L40" s="211"/>
    </row>
    <row r="41" spans="1:12">
      <c r="D41" s="90">
        <f>SUM(D16:D40)</f>
        <v>3215150</v>
      </c>
      <c r="E41" s="90">
        <f t="shared" ref="E41:H41" si="1">SUM(E16:E40)</f>
        <v>3595000</v>
      </c>
      <c r="F41" s="90">
        <f t="shared" si="1"/>
        <v>3533900</v>
      </c>
      <c r="G41" s="90">
        <f t="shared" si="1"/>
        <v>3189700</v>
      </c>
      <c r="H41" s="90">
        <f t="shared" si="1"/>
        <v>3102913</v>
      </c>
      <c r="I41" s="90"/>
    </row>
    <row r="44" spans="1:12" ht="14.25" customHeight="1"/>
    <row r="48" spans="1:12" ht="15" customHeight="1"/>
    <row r="49" spans="11:12" s="126" customFormat="1" ht="15" customHeight="1">
      <c r="K49" s="207"/>
      <c r="L49" s="207"/>
    </row>
    <row r="50" spans="11:12" s="126" customFormat="1" ht="15" customHeight="1">
      <c r="K50" s="207"/>
      <c r="L50" s="207"/>
    </row>
    <row r="51" spans="11:12" s="126" customFormat="1" ht="15" customHeight="1">
      <c r="K51" s="207"/>
      <c r="L51" s="207"/>
    </row>
    <row r="52" spans="11:12" s="126" customFormat="1" ht="15" customHeight="1">
      <c r="K52" s="207"/>
      <c r="L52" s="207"/>
    </row>
    <row r="53" spans="11:12" s="126" customFormat="1" ht="15" customHeight="1">
      <c r="K53" s="207"/>
      <c r="L53" s="207"/>
    </row>
    <row r="54" spans="11:12" s="126" customFormat="1" ht="15" customHeight="1">
      <c r="K54" s="207"/>
      <c r="L54" s="207"/>
    </row>
    <row r="55" spans="11:12" s="126" customFormat="1" ht="15" customHeight="1">
      <c r="K55" s="207"/>
      <c r="L55" s="207"/>
    </row>
    <row r="56" spans="11:12" s="126" customFormat="1" ht="15" customHeight="1">
      <c r="K56" s="207"/>
      <c r="L56" s="207"/>
    </row>
    <row r="57" spans="11:12" s="126" customFormat="1" ht="15" customHeight="1">
      <c r="K57" s="207"/>
      <c r="L57" s="207"/>
    </row>
    <row r="58" spans="11:12" s="126" customFormat="1" ht="15" customHeight="1">
      <c r="K58" s="207"/>
      <c r="L58" s="207"/>
    </row>
    <row r="59" spans="11:12" s="126" customFormat="1" ht="15" customHeight="1">
      <c r="K59" s="207"/>
      <c r="L59" s="207"/>
    </row>
    <row r="60" spans="11:12" s="126" customFormat="1" ht="15" customHeight="1">
      <c r="K60" s="207"/>
      <c r="L60" s="207"/>
    </row>
    <row r="61" spans="11:12" s="126" customFormat="1" ht="15" customHeight="1">
      <c r="K61" s="207"/>
      <c r="L61" s="207"/>
    </row>
    <row r="62" spans="11:12" s="126" customFormat="1" ht="15" customHeight="1">
      <c r="K62" s="207"/>
      <c r="L62" s="207"/>
    </row>
    <row r="63" spans="11:12" s="126" customFormat="1" ht="15" customHeight="1">
      <c r="K63" s="207"/>
      <c r="L63" s="207"/>
    </row>
    <row r="64" spans="11:12" s="126" customFormat="1" ht="15" customHeight="1">
      <c r="K64" s="207"/>
      <c r="L64" s="207"/>
    </row>
    <row r="65" spans="11:12" s="126" customFormat="1" ht="15" customHeight="1">
      <c r="K65" s="207"/>
      <c r="L65" s="207"/>
    </row>
    <row r="66" spans="11:12" s="126" customFormat="1" ht="15" customHeight="1">
      <c r="K66" s="207"/>
      <c r="L66" s="207"/>
    </row>
    <row r="67" spans="11:12" s="126" customFormat="1" ht="15" customHeight="1">
      <c r="K67" s="207"/>
      <c r="L67" s="207"/>
    </row>
    <row r="68" spans="11:12" s="126" customFormat="1" ht="15" customHeight="1">
      <c r="K68" s="207"/>
      <c r="L68" s="207"/>
    </row>
    <row r="69" spans="11:12" s="126" customFormat="1" ht="15" customHeight="1">
      <c r="K69" s="207"/>
      <c r="L69" s="207"/>
    </row>
    <row r="70" spans="11:12" s="126" customFormat="1" ht="15" customHeight="1">
      <c r="K70" s="207"/>
      <c r="L70" s="207"/>
    </row>
    <row r="71" spans="11:12" s="126" customFormat="1" ht="15" customHeight="1">
      <c r="K71" s="207"/>
      <c r="L71" s="207"/>
    </row>
    <row r="72" spans="11:12" s="126" customFormat="1" ht="15" customHeight="1">
      <c r="K72" s="207"/>
      <c r="L72" s="207"/>
    </row>
    <row r="73" spans="11:12" s="126" customFormat="1" ht="15" customHeight="1">
      <c r="K73" s="207"/>
      <c r="L73" s="207"/>
    </row>
    <row r="74" spans="11:12" s="126" customFormat="1" ht="15" customHeight="1">
      <c r="K74" s="207"/>
      <c r="L74" s="207"/>
    </row>
    <row r="75" spans="11:12" s="126" customFormat="1" ht="15" customHeight="1">
      <c r="K75" s="207"/>
      <c r="L75" s="207"/>
    </row>
    <row r="76" spans="11:12" s="126" customFormat="1" ht="15" customHeight="1">
      <c r="K76" s="207"/>
      <c r="L76" s="207"/>
    </row>
    <row r="77" spans="11:12" s="126" customFormat="1" ht="15" customHeight="1">
      <c r="K77" s="207"/>
      <c r="L77" s="207"/>
    </row>
    <row r="78" spans="11:12" s="126" customFormat="1" ht="15" customHeight="1">
      <c r="K78" s="207"/>
      <c r="L78" s="207"/>
    </row>
    <row r="79" spans="11:12" s="126" customFormat="1" ht="15" customHeight="1">
      <c r="K79" s="207"/>
      <c r="L79" s="207"/>
    </row>
    <row r="80" spans="11:12" s="126" customFormat="1" ht="15" customHeight="1">
      <c r="K80" s="207"/>
      <c r="L80" s="207"/>
    </row>
    <row r="81" spans="11:12" s="126" customFormat="1" ht="15" customHeight="1">
      <c r="K81" s="207"/>
      <c r="L81" s="207"/>
    </row>
    <row r="82" spans="11:12" s="126" customFormat="1" ht="15" customHeight="1">
      <c r="K82" s="207"/>
      <c r="L82" s="207"/>
    </row>
    <row r="83" spans="11:12" s="126" customFormat="1" ht="15" customHeight="1">
      <c r="K83" s="207"/>
      <c r="L83" s="207"/>
    </row>
    <row r="84" spans="11:12" s="126" customFormat="1" ht="15" customHeight="1">
      <c r="K84" s="207"/>
      <c r="L84" s="207"/>
    </row>
    <row r="85" spans="11:12" s="126" customFormat="1" ht="15" customHeight="1">
      <c r="K85" s="207"/>
      <c r="L85" s="207"/>
    </row>
    <row r="86" spans="11:12" s="126" customFormat="1" ht="15" customHeight="1">
      <c r="K86" s="207"/>
      <c r="L86" s="207"/>
    </row>
    <row r="87" spans="11:12" s="126" customFormat="1" ht="15" customHeight="1">
      <c r="K87" s="207"/>
      <c r="L87" s="207"/>
    </row>
    <row r="88" spans="11:12" s="126" customFormat="1" ht="15" customHeight="1">
      <c r="K88" s="207"/>
      <c r="L88" s="207"/>
    </row>
    <row r="89" spans="11:12" s="126" customFormat="1" ht="15" customHeight="1">
      <c r="K89" s="207"/>
      <c r="L89" s="207"/>
    </row>
    <row r="90" spans="11:12" s="126" customFormat="1" ht="15" customHeight="1">
      <c r="K90" s="207"/>
      <c r="L90" s="207"/>
    </row>
    <row r="91" spans="11:12" s="126" customFormat="1" ht="15" customHeight="1">
      <c r="K91" s="207"/>
      <c r="L91" s="207"/>
    </row>
    <row r="92" spans="11:12" s="126" customFormat="1">
      <c r="K92" s="207"/>
      <c r="L92" s="207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05-06-2022</vt:lpstr>
      <vt:lpstr>By Order</vt:lpstr>
      <vt:lpstr>All Stores</vt:lpstr>
      <vt:lpstr>'05-06-2022'!Print_Titles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2023-06-08T09:47:07Z</cp:lastPrinted>
  <dcterms:created xsi:type="dcterms:W3CDTF">2010-10-20T06:23:14Z</dcterms:created>
  <dcterms:modified xsi:type="dcterms:W3CDTF">2023-06-09T05:41:16Z</dcterms:modified>
</cp:coreProperties>
</file>