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2-05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'22-05-2023'!$12:$14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7" i="11"/>
  <c r="G87" i="11"/>
  <c r="I86" i="11"/>
  <c r="G86" i="11"/>
  <c r="I89" i="11"/>
  <c r="G89" i="11"/>
  <c r="I83" i="11"/>
  <c r="G83" i="11"/>
  <c r="I84" i="11"/>
  <c r="G84" i="11"/>
  <c r="I88" i="11"/>
  <c r="G88" i="11"/>
  <c r="I79" i="11"/>
  <c r="G79" i="11"/>
  <c r="I78" i="11"/>
  <c r="G78" i="11"/>
  <c r="I77" i="11"/>
  <c r="G77" i="11"/>
  <c r="I76" i="11"/>
  <c r="G76" i="11"/>
  <c r="I80" i="11"/>
  <c r="G80" i="11"/>
  <c r="I72" i="11"/>
  <c r="G72" i="11"/>
  <c r="I70" i="11"/>
  <c r="G70" i="11"/>
  <c r="I73" i="11"/>
  <c r="G73" i="11"/>
  <c r="I68" i="11"/>
  <c r="G68" i="11"/>
  <c r="I71" i="11"/>
  <c r="G71" i="11"/>
  <c r="I69" i="11"/>
  <c r="G69" i="11"/>
  <c r="I61" i="11"/>
  <c r="G61" i="11"/>
  <c r="I60" i="11"/>
  <c r="G60" i="11"/>
  <c r="I62" i="11"/>
  <c r="G62" i="11"/>
  <c r="I64" i="11"/>
  <c r="G64" i="11"/>
  <c r="I65" i="11"/>
  <c r="G65" i="11"/>
  <c r="I58" i="11"/>
  <c r="G58" i="11"/>
  <c r="I59" i="11"/>
  <c r="G59" i="11"/>
  <c r="I57" i="11"/>
  <c r="G57" i="11"/>
  <c r="I63" i="11"/>
  <c r="G63" i="11"/>
  <c r="I49" i="11"/>
  <c r="G49" i="11"/>
  <c r="I52" i="11"/>
  <c r="G52" i="11"/>
  <c r="I50" i="11"/>
  <c r="G50" i="11"/>
  <c r="I53" i="11"/>
  <c r="G53" i="11"/>
  <c r="I54" i="11"/>
  <c r="G54" i="11"/>
  <c r="I51" i="11"/>
  <c r="G51" i="11"/>
  <c r="I43" i="11"/>
  <c r="G43" i="11"/>
  <c r="I41" i="11"/>
  <c r="G41" i="11"/>
  <c r="I42" i="11"/>
  <c r="G42" i="11"/>
  <c r="I46" i="11"/>
  <c r="G46" i="11"/>
  <c r="I45" i="11"/>
  <c r="G45" i="11"/>
  <c r="I44" i="11"/>
  <c r="G44" i="11"/>
  <c r="I34" i="11"/>
  <c r="G34" i="11"/>
  <c r="I38" i="11"/>
  <c r="G38" i="11"/>
  <c r="I35" i="11"/>
  <c r="G35" i="11"/>
  <c r="I36" i="11"/>
  <c r="G36" i="11"/>
  <c r="I37" i="11"/>
  <c r="G37" i="11"/>
  <c r="I20" i="11"/>
  <c r="G20" i="11"/>
  <c r="I30" i="11"/>
  <c r="G30" i="11"/>
  <c r="I17" i="11"/>
  <c r="G17" i="11"/>
  <c r="I29" i="11"/>
  <c r="G29" i="11"/>
  <c r="I22" i="11"/>
  <c r="G22" i="11"/>
  <c r="I27" i="11"/>
  <c r="G27" i="11"/>
  <c r="I28" i="11"/>
  <c r="G28" i="11"/>
  <c r="I26" i="11"/>
  <c r="G26" i="11"/>
  <c r="I24" i="11"/>
  <c r="G24" i="11"/>
  <c r="I23" i="11"/>
  <c r="G23" i="11"/>
  <c r="I31" i="11"/>
  <c r="G31" i="11"/>
  <c r="I19" i="11"/>
  <c r="G19" i="11"/>
  <c r="I25" i="11"/>
  <c r="G25" i="11"/>
  <c r="I18" i="11"/>
  <c r="G18" i="11"/>
  <c r="I21" i="11"/>
  <c r="G21" i="11"/>
  <c r="I16" i="11"/>
  <c r="G16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34" i="5" l="1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<sst xmlns="http://schemas.openxmlformats.org/spreadsheetml/2006/main" count="851" uniqueCount="229">
  <si>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</si>
  <si>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</si>
  <si>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</si>
  <si>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</si>
  <si>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</si>
  <si>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</si>
  <si>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</si>
  <si>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</si>
  <si>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</si>
  <si>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</si>
  <si>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</si>
  <si>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</si>
  <si>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</si>
  <si>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</si>
  <si>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</si>
  <si>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</si>
  <si>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</si>
  <si>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</si>
  <si>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</si>
  <si>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</si>
  <si>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</si>
  <si>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</si>
  <si>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</si>
  <si>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</si>
  <si>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</si>
  <si>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</si>
  <si>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</si>
  <si>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</si>
  <si>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</si>
  <si>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</si>
  <si>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</si>
  <si>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</si>
  <si>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</si>
  <si>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</si>
  <si>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</si>
  <si>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</si>
  <si>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</si>
  <si>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</si>
  <si>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</si>
  <si>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</si>
  <si>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</si>
  <si>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</si>
  <si>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</si>
  <si>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</si>
  <si>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</si>
  <si>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</si>
  <si>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</si>
  <si>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</si>
  <si>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</si>
  <si>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</si>
  <si>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</si>
  <si>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</si>
  <si>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</si>
  <si>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</si>
  <si>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</si>
  <si>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</si>
  <si>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</si>
  <si>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</si>
  <si>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</si>
  <si>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</si>
  <si>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</si>
  <si>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</si>
  <si>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</si>
  <si>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</si>
  <si>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</si>
  <si>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</si>
  <si>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</si>
  <si>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</si>
  <si>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</si>
  <si>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</si>
  <si>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</si>
  <si>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</si>
  <si>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</si>
  <si>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</si>
  <si>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</si>
  <si>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</si>
  <si>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</si>
  <si>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</si>
  <si>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</si>
  <si>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</si>
  <si>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</si>
  <si>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</si>
  <si>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</si>
  <si>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</si>
  <si>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</si>
  <si>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</si>
  <si>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</si>
  <si>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</si>
  <si>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</si>
  <si>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</si>
  <si>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</si>
  <si>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</si>
  <si>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</si>
  <si>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</si>
  <si>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</si>
  <si>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</si>
  <si>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</si>
  <si>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</si>
  <si>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</si>
  <si>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</si>
  <si>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</si>
  <si>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</si>
  <si>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</si>
  <si>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</si>
  <si>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</si>
  <si>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</si>
  <si>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</si>
  <si>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</si>
  <si>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</si>
  <si>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</si>
  <si>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</si>
  <si>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</si>
  <si>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</si>
  <si>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</si>
  <si>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</si>
  <si>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</si>
  <si>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</si>
  <si>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</si>
  <si>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</si>
  <si>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</si>
  <si>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</si>
  <si>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</si>
  <si>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</si>
  <si>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</si>
  <si>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</si>
  <si>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</si>
  <si>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</si>
  <si>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</si>
  <si>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</si>
  <si>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</si>
  <si>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</si>
  <si>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</si>
  <si>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</si>
  <si>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</si>
  <si>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</si>
  <si>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</si>
  <si>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</si>
  <si>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</si>
  <si>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</si>
  <si>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</si>
  <si>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</si>
  <si>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</si>
  <si>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</si>
  <si>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</si>
  <si>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</si>
  <si>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</si>
  <si>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</si>
  <si>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</si>
  <si>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</si>
  <si>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</si>
  <si>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</si>
  <si>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</si>
  <si>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</si>
  <si>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</si>
  <si>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</si>
  <si>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</si>
  <si>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</si>
  <si>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</si>
  <si>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</si>
  <si>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</si>
  <si>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</si>
  <si>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</si>
  <si>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</si>
  <si>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</si>
  <si>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</si>
  <si>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</si>
  <si>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</si>
  <si>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</si>
  <si>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</si>
  <si>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</si>
  <si>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</si>
  <si>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</si>
  <si>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</si>
  <si>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</si>
  <si>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</si>
  <si>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</si>
  <si>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</si>
  <si>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</si>
  <si>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</si>
  <si>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</si>
  <si>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</si>
  <si>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</si>
  <si>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</si>
  <si>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</si>
  <si>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</si>
  <si>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</si>
  <si>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</si>
  <si>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</si>
  <si>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</si>
  <si>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</si>
  <si>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</si>
  <si>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</si>
  <si>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</si>
  <si>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</si>
  <si>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</si>
  <si>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</si>
  <si>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</si>
  <si>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</si>
  <si>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</si>
  <si>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</si>
  <si>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</si>
  <si>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</si>
  <si>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</si>
  <si>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</si>
  <si>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</si>
  <si>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</si>
  <si>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</si>
  <si>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</si>
  <si>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أيار 2022 (ل.ل.)</t>
  </si>
  <si>
    <t>سعر صرف الدةلار</t>
  </si>
  <si>
    <t>معدل أسعار  السوبرماركات في 15-05-2023 (ل.ل.)</t>
  </si>
  <si>
    <t>معدل أسعار المحلات والملاحم في 15-05-2023 (ل.ل.)</t>
  </si>
  <si>
    <t>المعدل العام للأسعار في 15-05-2023  (ل.ل.)</t>
  </si>
  <si>
    <t xml:space="preserve"> التاريخ 22أيار 2023</t>
  </si>
  <si>
    <t>معدل أسعار  السوبرماركات في 22-05-2023 (ل.ل.)</t>
  </si>
  <si>
    <t xml:space="preserve"> التاريخ 22 أيار 2023</t>
  </si>
  <si>
    <t>معدل أسعار المحلات والملاحم في 22-05-2023 (ل.ل.)</t>
  </si>
  <si>
    <t>المعدل العام للأسعار في 22-05-2023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</si>
  <si>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</si>
  <si>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</si>
  <si>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التاريخ22 أيار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</si>
  <si>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</si>
  <si>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</si>
  <si>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</si>
  <si>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</si>
  <si>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</si>
  <si>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</si>
  <si>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</si>
  <si>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1$=94700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</si>
</sst>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/>
    <xf numFmtId="0" fontId="18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20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1" fillId="0" borderId="0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vertical="center" readingOrder="2"/>
    </xf>
    <xf numFmtId="0" fontId="23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7" zoomScaleNormal="100" workbookViewId="0">
      <selection activeCell="I82" sqref="I82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208</v>
      </c>
      <c r="F12" s="224" t="s">
        <v>214</v>
      </c>
      <c r="G12" s="224" t="s">
        <v>197</v>
      </c>
      <c r="H12" s="224" t="s">
        <v>210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31213.436805555561</v>
      </c>
      <c r="F15" s="190">
        <v>43373.5</v>
      </c>
      <c r="G15" s="45">
        <f t="shared" ref="G15:G30" si="0">(F15-E15)/E15</f>
        <v>0.38957783694873727</v>
      </c>
      <c r="H15" s="190">
        <v>69443.111111111109</v>
      </c>
      <c r="I15" s="45">
        <f t="shared" ref="I15:I30" si="1">(F15-H15)/H15</f>
        <v>-0.37540960786447097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23356.143749999999</v>
      </c>
      <c r="F16" s="184">
        <v>57936</v>
      </c>
      <c r="G16" s="48">
        <f t="shared" si="0"/>
        <v>1.4805464729167888</v>
      </c>
      <c r="H16" s="184">
        <v>67311</v>
      </c>
      <c r="I16" s="44">
        <f t="shared" si="1"/>
        <v>-0.13927886972411641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18517.055357142857</v>
      </c>
      <c r="F17" s="184">
        <v>53609.777777777781</v>
      </c>
      <c r="G17" s="48">
        <f t="shared" si="0"/>
        <v>1.8951567484026604</v>
      </c>
      <c r="H17" s="184">
        <v>57498.666666666664</v>
      </c>
      <c r="I17" s="44">
        <f t="shared" si="1"/>
        <v>-6.7634418575889588E-2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24113.435416666667</v>
      </c>
      <c r="F18" s="184">
        <v>18265.333333333332</v>
      </c>
      <c r="G18" s="48">
        <f t="shared" si="0"/>
        <v>-0.24252463335403704</v>
      </c>
      <c r="H18" s="184">
        <v>18098.666666666668</v>
      </c>
      <c r="I18" s="44">
        <f t="shared" si="1"/>
        <v>9.2087814940325745E-3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50264.114285714284</v>
      </c>
      <c r="F19" s="184">
        <v>165641.14285714287</v>
      </c>
      <c r="G19" s="48">
        <f t="shared" si="0"/>
        <v>2.2954155307620776</v>
      </c>
      <c r="H19" s="184">
        <v>194212.57142857142</v>
      </c>
      <c r="I19" s="44">
        <f t="shared" si="1"/>
        <v>-0.1471142077017229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14765.781944444443</v>
      </c>
      <c r="F20" s="184">
        <v>54383.111111111109</v>
      </c>
      <c r="G20" s="48">
        <f t="shared" si="0"/>
        <v>2.6830498591761001</v>
      </c>
      <c r="H20" s="184">
        <v>48387.555555555555</v>
      </c>
      <c r="I20" s="44">
        <f t="shared" si="1"/>
        <v>0.12390697332647511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19786.611111111113</v>
      </c>
      <c r="F21" s="184">
        <v>94665.333333333328</v>
      </c>
      <c r="G21" s="48">
        <f t="shared" si="0"/>
        <v>3.7843126244177454</v>
      </c>
      <c r="H21" s="184">
        <v>103610.88888888889</v>
      </c>
      <c r="I21" s="44">
        <f t="shared" si="1"/>
        <v>-8.633798678388592E-2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5210.1333333333332</v>
      </c>
      <c r="F22" s="184">
        <v>15431</v>
      </c>
      <c r="G22" s="48">
        <f t="shared" si="0"/>
        <v>1.9617284266557478</v>
      </c>
      <c r="H22" s="184">
        <v>16216.444444444445</v>
      </c>
      <c r="I22" s="44">
        <f t="shared" si="1"/>
        <v>-4.8435059062131768E-2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4802.1625000000004</v>
      </c>
      <c r="F23" s="184">
        <v>16868.5</v>
      </c>
      <c r="G23" s="48">
        <f t="shared" si="0"/>
        <v>2.5126882940758457</v>
      </c>
      <c r="H23" s="184">
        <v>17368.5</v>
      </c>
      <c r="I23" s="44">
        <f t="shared" si="1"/>
        <v>-2.8787747934479087E-2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4882.1499999999996</v>
      </c>
      <c r="F24" s="184">
        <v>17368.5</v>
      </c>
      <c r="G24" s="48">
        <f t="shared" si="0"/>
        <v>2.5575514885859718</v>
      </c>
      <c r="H24" s="184">
        <v>17368.5</v>
      </c>
      <c r="I24" s="44">
        <f t="shared" si="1"/>
        <v>0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5727.5513888888891</v>
      </c>
      <c r="F25" s="184">
        <v>17368.5</v>
      </c>
      <c r="G25" s="48">
        <f>(F25-E25)/E25</f>
        <v>2.0324476937376525</v>
      </c>
      <c r="H25" s="184">
        <v>17937.25</v>
      </c>
      <c r="I25" s="44">
        <f t="shared" si="1"/>
        <v>-3.1707758993156698E-2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11112.36875</v>
      </c>
      <c r="F26" s="184">
        <v>33243.75</v>
      </c>
      <c r="G26" s="48">
        <f t="shared" si="0"/>
        <v>1.9915988884008191</v>
      </c>
      <c r="H26" s="184">
        <v>35937.5</v>
      </c>
      <c r="I26" s="44">
        <f t="shared" si="1"/>
        <v>-7.4956521739130436E-2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4875.9624999999996</v>
      </c>
      <c r="F27" s="184">
        <v>17181</v>
      </c>
      <c r="G27" s="48">
        <f t="shared" si="0"/>
        <v>2.5236120048093071</v>
      </c>
      <c r="H27" s="184">
        <v>17618.5</v>
      </c>
      <c r="I27" s="44">
        <f t="shared" si="1"/>
        <v>-2.4831852881913898E-2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9251.1749999999993</v>
      </c>
      <c r="F28" s="184">
        <v>49109.777777777781</v>
      </c>
      <c r="G28" s="48">
        <f t="shared" si="0"/>
        <v>4.3084908433553339</v>
      </c>
      <c r="H28" s="184">
        <v>66554.222222222219</v>
      </c>
      <c r="I28" s="44">
        <f t="shared" si="1"/>
        <v>-0.26210875676975154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18365.889285714286</v>
      </c>
      <c r="F29" s="184">
        <v>74543.75</v>
      </c>
      <c r="G29" s="48">
        <f t="shared" si="0"/>
        <v>3.0588151676370541</v>
      </c>
      <c r="H29" s="184">
        <v>69356.25</v>
      </c>
      <c r="I29" s="44">
        <f t="shared" si="1"/>
        <v>7.4794989636838782E-2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16467.828472222223</v>
      </c>
      <c r="F30" s="187">
        <v>30553.111111111109</v>
      </c>
      <c r="G30" s="51">
        <f t="shared" si="0"/>
        <v>0.85532118959386827</v>
      </c>
      <c r="H30" s="187">
        <v>36775.333333333336</v>
      </c>
      <c r="I30" s="56">
        <f t="shared" si="1"/>
        <v>-0.16919553565493789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24942.806250000001</v>
      </c>
      <c r="F32" s="190">
        <v>193277.55555555556</v>
      </c>
      <c r="G32" s="45">
        <f>(F32-E32)/E32</f>
        <v>6.7488296071559937</v>
      </c>
      <c r="H32" s="190">
        <v>169944.22222222222</v>
      </c>
      <c r="I32" s="44">
        <f>(F32-H32)/H32</f>
        <v>0.13729995070277967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23609.855952380953</v>
      </c>
      <c r="F33" s="184">
        <v>185562.25</v>
      </c>
      <c r="G33" s="48">
        <f>(F33-E33)/E33</f>
        <v>6.8595248685236827</v>
      </c>
      <c r="H33" s="184">
        <v>172142.57142857142</v>
      </c>
      <c r="I33" s="44">
        <f>(F33-H33)/H33</f>
        <v>7.7956768392976633E-2</v>
      </c>
    </row>
    <row r="34" spans="1:9" ht="16.5">
      <c r="A34" s="37"/>
      <c r="B34" s="179" t="s">
        <v>28</v>
      </c>
      <c r="C34" s="164" t="s">
        <v>102</v>
      </c>
      <c r="D34" s="11" t="s">
        <v>161</v>
      </c>
      <c r="E34" s="184">
        <v>16710.599999999999</v>
      </c>
      <c r="F34" s="184">
        <v>61248.333333333336</v>
      </c>
      <c r="G34" s="48">
        <f>(F34-E34)/E34</f>
        <v>2.665238431494581</v>
      </c>
      <c r="H34" s="184">
        <v>60200</v>
      </c>
      <c r="I34" s="44">
        <f>(F34-H34)/H34</f>
        <v>1.7414174972314546E-2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12002.075000000001</v>
      </c>
      <c r="F35" s="184">
        <v>73750</v>
      </c>
      <c r="G35" s="48">
        <f>(F35-E35)/E35</f>
        <v>5.1447708000491579</v>
      </c>
      <c r="H35" s="184">
        <v>50000</v>
      </c>
      <c r="I35" s="44">
        <f>(F35-H35)/H35</f>
        <v>0.47499999999999998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11830.176388888889</v>
      </c>
      <c r="F36" s="184">
        <v>38553.111111111109</v>
      </c>
      <c r="G36" s="51">
        <f>(F36-E36)/E36</f>
        <v>2.2588788065172785</v>
      </c>
      <c r="H36" s="184">
        <v>39276.444444444445</v>
      </c>
      <c r="I36" s="56">
        <f>(F36-H36)/H36</f>
        <v>-1.8416466754175593E-2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364854.28333333333</v>
      </c>
      <c r="F38" s="184">
        <v>1651568</v>
      </c>
      <c r="G38" s="45">
        <f t="shared" ref="G38:G43" si="2">(F38-E38)/E38</f>
        <v>3.5266509821706449</v>
      </c>
      <c r="H38" s="184">
        <v>1672650</v>
      </c>
      <c r="I38" s="44">
        <f t="shared" ref="I38:I43" si="3">(F38-H38)/H38</f>
        <v>-1.260395181299136E-2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285503.87142857141</v>
      </c>
      <c r="F39" s="184">
        <v>836769.2</v>
      </c>
      <c r="G39" s="48">
        <f t="shared" si="2"/>
        <v>1.9308506249427391</v>
      </c>
      <c r="H39" s="184">
        <v>845835</v>
      </c>
      <c r="I39" s="44">
        <f t="shared" si="3"/>
        <v>-1.0718166072579222E-2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175586.12499999997</v>
      </c>
      <c r="F40" s="184">
        <v>591401.5</v>
      </c>
      <c r="G40" s="48">
        <f t="shared" si="2"/>
        <v>2.3681562253281689</v>
      </c>
      <c r="H40" s="184">
        <v>586057.5</v>
      </c>
      <c r="I40" s="44">
        <f t="shared" si="3"/>
        <v>9.118559185745426E-3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72837.85714285713</v>
      </c>
      <c r="F41" s="184">
        <v>242313.625</v>
      </c>
      <c r="G41" s="48">
        <f t="shared" si="2"/>
        <v>2.3267538956390421</v>
      </c>
      <c r="H41" s="184">
        <v>271845</v>
      </c>
      <c r="I41" s="44">
        <f t="shared" si="3"/>
        <v>-0.1086331365300079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65791.666666666657</v>
      </c>
      <c r="F42" s="184">
        <v>218993.75</v>
      </c>
      <c r="G42" s="48">
        <f t="shared" si="2"/>
        <v>2.328594046865105</v>
      </c>
      <c r="H42" s="184">
        <v>253968.75</v>
      </c>
      <c r="I42" s="44">
        <f t="shared" si="3"/>
        <v>-0.13771379352774701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154562.1875</v>
      </c>
      <c r="F43" s="184">
        <v>575144.66666666663</v>
      </c>
      <c r="G43" s="51">
        <f t="shared" si="2"/>
        <v>2.7211214202481875</v>
      </c>
      <c r="H43" s="184">
        <v>600075</v>
      </c>
      <c r="I43" s="59">
        <f t="shared" si="3"/>
        <v>-4.154536238525746E-2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97230.333333333343</v>
      </c>
      <c r="F45" s="184">
        <v>344352.875</v>
      </c>
      <c r="G45" s="45">
        <f t="shared" ref="G45:G50" si="4">(F45-E45)/E45</f>
        <v>2.5416198134327077</v>
      </c>
      <c r="H45" s="184">
        <v>343621.875</v>
      </c>
      <c r="I45" s="44">
        <f t="shared" ref="I45:I50" si="5">(F45-H45)/H45</f>
        <v>2.1273383715748597E-3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79378.28125</v>
      </c>
      <c r="F46" s="184">
        <v>327556.77777777775</v>
      </c>
      <c r="G46" s="48">
        <f t="shared" si="4"/>
        <v>3.126528977695366</v>
      </c>
      <c r="H46" s="184">
        <v>313951.66666666669</v>
      </c>
      <c r="I46" s="84">
        <f t="shared" si="5"/>
        <v>4.3335049804198306E-2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261238.76785714284</v>
      </c>
      <c r="F47" s="184">
        <v>1027495</v>
      </c>
      <c r="G47" s="48">
        <f t="shared" si="4"/>
        <v>2.9331643171808279</v>
      </c>
      <c r="H47" s="184">
        <v>1013991.4285714285</v>
      </c>
      <c r="I47" s="84">
        <f t="shared" si="5"/>
        <v>1.331724415816425E-2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330605</v>
      </c>
      <c r="F48" s="184">
        <v>1308708.9042857143</v>
      </c>
      <c r="G48" s="48">
        <f t="shared" si="4"/>
        <v>2.9585272584677007</v>
      </c>
      <c r="H48" s="184">
        <v>1305935.4757142856</v>
      </c>
      <c r="I48" s="84">
        <f t="shared" si="5"/>
        <v>2.1237102621105399E-3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25461.875</v>
      </c>
      <c r="F49" s="184">
        <v>145601.25</v>
      </c>
      <c r="G49" s="48">
        <f t="shared" si="4"/>
        <v>4.7184025135619434</v>
      </c>
      <c r="H49" s="184">
        <v>145285</v>
      </c>
      <c r="I49" s="44">
        <f t="shared" si="5"/>
        <v>2.1767560312489246E-3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1899000</v>
      </c>
      <c r="G50" s="56">
        <f t="shared" si="4"/>
        <v>6.03985171455051</v>
      </c>
      <c r="H50" s="184">
        <v>1899000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51665</v>
      </c>
      <c r="F52" s="181">
        <v>163073.4</v>
      </c>
      <c r="G52" s="183">
        <f t="shared" ref="G52:G60" si="6">(F52-E52)/E52</f>
        <v>2.1563611729410623</v>
      </c>
      <c r="H52" s="181">
        <v>161595</v>
      </c>
      <c r="I52" s="116">
        <f t="shared" ref="I52:I60" si="7">(F52-H52)/H52</f>
        <v>9.1487979207277095E-3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58204.166666666664</v>
      </c>
      <c r="F53" s="184">
        <v>159096</v>
      </c>
      <c r="G53" s="186">
        <f t="shared" si="6"/>
        <v>1.7334125563748302</v>
      </c>
      <c r="H53" s="184">
        <v>167832</v>
      </c>
      <c r="I53" s="84">
        <f t="shared" si="7"/>
        <v>-5.2052052052052052E-2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40740.85</v>
      </c>
      <c r="F54" s="184">
        <v>142365.66666666666</v>
      </c>
      <c r="G54" s="186">
        <f t="shared" si="6"/>
        <v>2.4944206285992232</v>
      </c>
      <c r="H54" s="184">
        <v>142065</v>
      </c>
      <c r="I54" s="84">
        <f t="shared" si="7"/>
        <v>2.116402116402048E-3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51442.5</v>
      </c>
      <c r="F55" s="184">
        <v>178825.16666666666</v>
      </c>
      <c r="G55" s="186">
        <f t="shared" si="6"/>
        <v>2.4762145437462539</v>
      </c>
      <c r="H55" s="184">
        <v>185976</v>
      </c>
      <c r="I55" s="84">
        <f t="shared" si="7"/>
        <v>-3.8450301831060692E-2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27303.124999999996</v>
      </c>
      <c r="F56" s="184">
        <v>99750.666666666672</v>
      </c>
      <c r="G56" s="191">
        <f t="shared" si="6"/>
        <v>2.6534523673266954</v>
      </c>
      <c r="H56" s="184">
        <v>95823</v>
      </c>
      <c r="I56" s="85">
        <f t="shared" si="7"/>
        <v>4.0988767484494031E-2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16000</v>
      </c>
      <c r="F57" s="187">
        <v>109662.6</v>
      </c>
      <c r="G57" s="189">
        <f t="shared" si="6"/>
        <v>5.8539125000000007</v>
      </c>
      <c r="H57" s="187">
        <v>105840</v>
      </c>
      <c r="I57" s="117">
        <f t="shared" si="7"/>
        <v>3.6116780045351529E-2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50444.28571428571</v>
      </c>
      <c r="F58" s="190">
        <v>225927.14285714287</v>
      </c>
      <c r="G58" s="44">
        <f t="shared" si="6"/>
        <v>3.4787459998300818</v>
      </c>
      <c r="H58" s="190">
        <v>224370</v>
      </c>
      <c r="I58" s="44">
        <f t="shared" si="7"/>
        <v>6.9400671085388848E-3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58921.857142857145</v>
      </c>
      <c r="F59" s="184">
        <v>216321.85714285713</v>
      </c>
      <c r="G59" s="48">
        <f t="shared" si="6"/>
        <v>2.6713346732839862</v>
      </c>
      <c r="H59" s="184">
        <v>215865</v>
      </c>
      <c r="I59" s="44">
        <f t="shared" si="7"/>
        <v>2.1164021164020584E-3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497887.5</v>
      </c>
      <c r="F60" s="184">
        <v>1069163</v>
      </c>
      <c r="G60" s="51">
        <f t="shared" si="6"/>
        <v>1.147398759759986</v>
      </c>
      <c r="H60" s="184">
        <v>1066905</v>
      </c>
      <c r="I60" s="51">
        <f t="shared" si="7"/>
        <v>2.1164021164021165E-3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125205.65625</v>
      </c>
      <c r="F62" s="184">
        <v>454142.5</v>
      </c>
      <c r="G62" s="45">
        <f t="shared" ref="G62:G67" si="8">(F62-E62)/E62</f>
        <v>2.6271723946177552</v>
      </c>
      <c r="H62" s="184">
        <v>456643.75</v>
      </c>
      <c r="I62" s="44">
        <f t="shared" ref="I62:I67" si="9">(F62-H62)/H62</f>
        <v>-5.4774646537919334E-3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595299.80000000005</v>
      </c>
      <c r="F63" s="184">
        <v>2385019.5</v>
      </c>
      <c r="G63" s="48">
        <f t="shared" si="8"/>
        <v>3.0064174387426297</v>
      </c>
      <c r="H63" s="184">
        <v>2379982.5</v>
      </c>
      <c r="I63" s="44">
        <f t="shared" si="9"/>
        <v>2.1164021164021165E-3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418383.125</v>
      </c>
      <c r="F64" s="184">
        <v>884708.4444444445</v>
      </c>
      <c r="G64" s="48">
        <f t="shared" si="8"/>
        <v>1.1145892163897493</v>
      </c>
      <c r="H64" s="184">
        <v>890190</v>
      </c>
      <c r="I64" s="84">
        <f t="shared" si="9"/>
        <v>-6.1577366130326156E-3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153058.33333333334</v>
      </c>
      <c r="F65" s="184">
        <v>576154.80000000005</v>
      </c>
      <c r="G65" s="48">
        <f t="shared" si="8"/>
        <v>2.7642824631131919</v>
      </c>
      <c r="H65" s="184">
        <v>574938</v>
      </c>
      <c r="I65" s="84">
        <f t="shared" si="9"/>
        <v>2.1164021164021972E-3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71749.166666666657</v>
      </c>
      <c r="F66" s="184">
        <v>290052.57142857142</v>
      </c>
      <c r="G66" s="48">
        <f t="shared" si="8"/>
        <v>3.0425915018093792</v>
      </c>
      <c r="H66" s="184">
        <v>289440</v>
      </c>
      <c r="I66" s="84">
        <f t="shared" si="9"/>
        <v>2.1164021164020875E-3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59013.895833333328</v>
      </c>
      <c r="F67" s="184">
        <v>211992.71428571429</v>
      </c>
      <c r="G67" s="51">
        <f t="shared" si="8"/>
        <v>2.5922507960569621</v>
      </c>
      <c r="H67" s="184">
        <v>211545</v>
      </c>
      <c r="I67" s="85">
        <f t="shared" si="9"/>
        <v>2.1164021164021361E-3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65734.049107142855</v>
      </c>
      <c r="F69" s="190">
        <v>274393.25</v>
      </c>
      <c r="G69" s="45">
        <f>(F69-E69)/E69</f>
        <v>3.1742940489297142</v>
      </c>
      <c r="H69" s="190">
        <v>268261.875</v>
      </c>
      <c r="I69" s="44">
        <f>(F69-H69)/H69</f>
        <v>2.2855931354390183E-2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50563.666666666664</v>
      </c>
      <c r="F70" s="184">
        <v>207393</v>
      </c>
      <c r="G70" s="48">
        <f>(F70-E70)/E70</f>
        <v>3.10162105859939</v>
      </c>
      <c r="H70" s="184">
        <v>208530</v>
      </c>
      <c r="I70" s="44">
        <f>(F70-H70)/H70</f>
        <v>-5.4524528844770541E-3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26177.181547619046</v>
      </c>
      <c r="F71" s="184">
        <v>84638.125</v>
      </c>
      <c r="G71" s="48">
        <f>(F71-E71)/E71</f>
        <v>2.2332787563869072</v>
      </c>
      <c r="H71" s="184">
        <v>84459.375</v>
      </c>
      <c r="I71" s="44">
        <f>(F71-H71)/H71</f>
        <v>2.1164021164021165E-3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31465.75</v>
      </c>
      <c r="F72" s="184">
        <v>148205.5</v>
      </c>
      <c r="G72" s="48">
        <f>(F72-E72)/E72</f>
        <v>3.7100577612165608</v>
      </c>
      <c r="H72" s="184">
        <v>147892.5</v>
      </c>
      <c r="I72" s="44">
        <f>(F72-H72)/H72</f>
        <v>2.1164021164021165E-3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24872.262499999997</v>
      </c>
      <c r="F73" s="193">
        <v>122518.125</v>
      </c>
      <c r="G73" s="48">
        <f>(F73-E73)/E73</f>
        <v>3.9258938546503366</v>
      </c>
      <c r="H73" s="193">
        <v>120723.75</v>
      </c>
      <c r="I73" s="59">
        <f>(F73-H73)/H73</f>
        <v>1.4863479638430715E-2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20357.8</v>
      </c>
      <c r="F75" s="181">
        <v>75128.666666666672</v>
      </c>
      <c r="G75" s="44">
        <f t="shared" ref="G75:G81" si="10">(F75-E75)/E75</f>
        <v>2.6904118650672797</v>
      </c>
      <c r="H75" s="181">
        <v>74970</v>
      </c>
      <c r="I75" s="45">
        <f t="shared" ref="I75:I81" si="11">(F75-H75)/H75</f>
        <v>2.1164021164021812E-3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28772.120535714286</v>
      </c>
      <c r="F76" s="184">
        <v>97242.688888888879</v>
      </c>
      <c r="G76" s="48">
        <f t="shared" si="10"/>
        <v>2.3797539798355625</v>
      </c>
      <c r="H76" s="184">
        <v>97780</v>
      </c>
      <c r="I76" s="44">
        <f t="shared" si="11"/>
        <v>-5.4951023840368292E-3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12886.065476190477</v>
      </c>
      <c r="F77" s="184">
        <v>45456</v>
      </c>
      <c r="G77" s="48">
        <f t="shared" si="10"/>
        <v>2.5275313542360029</v>
      </c>
      <c r="H77" s="184">
        <v>45738</v>
      </c>
      <c r="I77" s="44">
        <f t="shared" si="11"/>
        <v>-6.1655516200970744E-3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21077.34375</v>
      </c>
      <c r="F78" s="184">
        <v>101020.55555555556</v>
      </c>
      <c r="G78" s="48">
        <f t="shared" si="10"/>
        <v>3.7928504062830766</v>
      </c>
      <c r="H78" s="184">
        <v>97488.888888888891</v>
      </c>
      <c r="I78" s="44">
        <f t="shared" si="11"/>
        <v>3.6226350581262869E-2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31799.095238095237</v>
      </c>
      <c r="F79" s="184">
        <v>137355.5857142857</v>
      </c>
      <c r="G79" s="48">
        <f t="shared" si="10"/>
        <v>3.3194809376127798</v>
      </c>
      <c r="H79" s="184">
        <v>137065.5</v>
      </c>
      <c r="I79" s="44">
        <f t="shared" si="11"/>
        <v>2.1164021164020012E-3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75000</v>
      </c>
      <c r="F80" s="184">
        <v>741185.33333333337</v>
      </c>
      <c r="G80" s="48">
        <f t="shared" si="10"/>
        <v>8.8824711111111121</v>
      </c>
      <c r="H80" s="184">
        <v>739620</v>
      </c>
      <c r="I80" s="44">
        <f t="shared" si="11"/>
        <v>2.116402116402169E-3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48124.425000000003</v>
      </c>
      <c r="F81" s="187">
        <v>171933.11111111112</v>
      </c>
      <c r="G81" s="51">
        <f t="shared" si="10"/>
        <v>2.5726787615875124</v>
      </c>
      <c r="H81" s="187">
        <v>172580.625</v>
      </c>
      <c r="I81" s="56">
        <f t="shared" si="11"/>
        <v>-3.7519500748642901E-3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7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215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208</v>
      </c>
      <c r="F12" s="232" t="s">
        <v>216</v>
      </c>
      <c r="G12" s="224" t="s">
        <v>197</v>
      </c>
      <c r="H12" s="232" t="s">
        <v>211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31213.436805555561</v>
      </c>
      <c r="F15" s="155">
        <v>40000</v>
      </c>
      <c r="G15" s="44">
        <f>(F15-E15)/E15</f>
        <v>0.28149938275558789</v>
      </c>
      <c r="H15" s="155">
        <v>54100</v>
      </c>
      <c r="I15" s="118">
        <f>(F15-H15)/H15</f>
        <v>-0.26062846580406657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23356.143749999999</v>
      </c>
      <c r="F16" s="155">
        <v>41833.199999999997</v>
      </c>
      <c r="G16" s="48">
        <f t="shared" ref="G16:G39" si="0">(F16-E16)/E16</f>
        <v>0.79110046794432831</v>
      </c>
      <c r="H16" s="155">
        <v>46933.2</v>
      </c>
      <c r="I16" s="48">
        <f>(F16-H16)/H16</f>
        <v>-0.10866508143489045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18517.055357142857</v>
      </c>
      <c r="F17" s="155">
        <v>33500</v>
      </c>
      <c r="G17" s="48">
        <f t="shared" si="0"/>
        <v>0.80914294167606682</v>
      </c>
      <c r="H17" s="155">
        <v>49833.2</v>
      </c>
      <c r="I17" s="48">
        <f t="shared" ref="I17:I29" si="1">(F17-H17)/H17</f>
        <v>-0.3277573986820031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24113.435416666667</v>
      </c>
      <c r="F18" s="155">
        <v>13333.2</v>
      </c>
      <c r="G18" s="48">
        <f t="shared" si="0"/>
        <v>-0.44706344120571095</v>
      </c>
      <c r="H18" s="155">
        <v>15600</v>
      </c>
      <c r="I18" s="48">
        <f t="shared" si="1"/>
        <v>-0.14530769230769225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50264.114285714284</v>
      </c>
      <c r="F19" s="155">
        <v>117333.2</v>
      </c>
      <c r="G19" s="48">
        <f t="shared" si="0"/>
        <v>1.3343333841127212</v>
      </c>
      <c r="H19" s="155">
        <v>143000</v>
      </c>
      <c r="I19" s="48">
        <f t="shared" si="1"/>
        <v>-0.1794881118881119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14765.781944444443</v>
      </c>
      <c r="F20" s="155">
        <v>39833.199999999997</v>
      </c>
      <c r="G20" s="48">
        <f t="shared" si="0"/>
        <v>1.697669527416193</v>
      </c>
      <c r="H20" s="155">
        <v>43166.6</v>
      </c>
      <c r="I20" s="48">
        <f t="shared" si="1"/>
        <v>-7.7221740882997533E-2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19786.611111111113</v>
      </c>
      <c r="F21" s="155">
        <v>60666.6</v>
      </c>
      <c r="G21" s="48">
        <f t="shared" si="0"/>
        <v>2.0660429751880476</v>
      </c>
      <c r="H21" s="155">
        <v>65166.6</v>
      </c>
      <c r="I21" s="48">
        <f t="shared" si="1"/>
        <v>-6.9053779083149955E-2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5210.1333333333332</v>
      </c>
      <c r="F22" s="155">
        <v>10066.6</v>
      </c>
      <c r="G22" s="48">
        <f t="shared" si="0"/>
        <v>0.9321194595147918</v>
      </c>
      <c r="H22" s="155">
        <v>11000</v>
      </c>
      <c r="I22" s="48">
        <f t="shared" si="1"/>
        <v>-8.4854545454545419E-2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4802.1625000000004</v>
      </c>
      <c r="F23" s="155">
        <v>10566.6</v>
      </c>
      <c r="G23" s="48">
        <f t="shared" si="0"/>
        <v>1.2003836813102429</v>
      </c>
      <c r="H23" s="155">
        <v>11400</v>
      </c>
      <c r="I23" s="48">
        <f t="shared" si="1"/>
        <v>-7.3105263157894701E-2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4882.1499999999996</v>
      </c>
      <c r="F24" s="155">
        <v>10900</v>
      </c>
      <c r="G24" s="48">
        <f t="shared" si="0"/>
        <v>1.2326229222780949</v>
      </c>
      <c r="H24" s="155">
        <v>11400</v>
      </c>
      <c r="I24" s="48">
        <f t="shared" si="1"/>
        <v>-4.3859649122807015E-2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5727.5513888888891</v>
      </c>
      <c r="F25" s="155">
        <v>10700</v>
      </c>
      <c r="G25" s="48">
        <f t="shared" si="0"/>
        <v>0.86816307240077617</v>
      </c>
      <c r="H25" s="155">
        <v>11333.2</v>
      </c>
      <c r="I25" s="48">
        <f t="shared" si="1"/>
        <v>-5.5871245544065286E-2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11112.36875</v>
      </c>
      <c r="F26" s="155">
        <v>26166.6</v>
      </c>
      <c r="G26" s="48">
        <f t="shared" si="0"/>
        <v>1.3547274742840045</v>
      </c>
      <c r="H26" s="155">
        <v>29666.6</v>
      </c>
      <c r="I26" s="48">
        <f t="shared" si="1"/>
        <v>-0.11797779320852407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4875.9624999999996</v>
      </c>
      <c r="F27" s="155">
        <v>12066.6</v>
      </c>
      <c r="G27" s="48">
        <f t="shared" si="0"/>
        <v>1.4747114031332278</v>
      </c>
      <c r="H27" s="155">
        <v>11700</v>
      </c>
      <c r="I27" s="48">
        <f t="shared" si="1"/>
        <v>3.1333333333333366E-2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9251.1749999999993</v>
      </c>
      <c r="F28" s="155">
        <v>54333.2</v>
      </c>
      <c r="G28" s="48">
        <f t="shared" si="0"/>
        <v>4.8731134153229183</v>
      </c>
      <c r="H28" s="155">
        <v>62966.6</v>
      </c>
      <c r="I28" s="48">
        <f t="shared" si="1"/>
        <v>-0.13711078571814267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18365.889285714286</v>
      </c>
      <c r="F29" s="155">
        <v>44833.2</v>
      </c>
      <c r="G29" s="48">
        <f t="shared" si="0"/>
        <v>1.4411123960587648</v>
      </c>
      <c r="H29" s="155">
        <v>48500</v>
      </c>
      <c r="I29" s="48">
        <f t="shared" si="1"/>
        <v>-7.560412371134026E-2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16467.828472222223</v>
      </c>
      <c r="F30" s="158">
        <v>26233.200000000001</v>
      </c>
      <c r="G30" s="51">
        <f t="shared" si="0"/>
        <v>0.59299691785410036</v>
      </c>
      <c r="H30" s="158">
        <v>30000</v>
      </c>
      <c r="I30" s="51">
        <f>(F30-H30)/H30</f>
        <v>-0.12555999999999998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24942.806250000001</v>
      </c>
      <c r="F32" s="155">
        <v>96333.2</v>
      </c>
      <c r="G32" s="44">
        <f t="shared" si="0"/>
        <v>2.8621636649244304</v>
      </c>
      <c r="H32" s="155">
        <v>101166.6</v>
      </c>
      <c r="I32" s="45">
        <f>(F32-H32)/H32</f>
        <v>-4.7776637744077671E-2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23609.855952380953</v>
      </c>
      <c r="F33" s="155">
        <v>96333.2</v>
      </c>
      <c r="G33" s="48">
        <f t="shared" si="0"/>
        <v>3.0802112556000245</v>
      </c>
      <c r="H33" s="155">
        <v>100833.2</v>
      </c>
      <c r="I33" s="48">
        <f>(F33-H33)/H33</f>
        <v>-4.4628158185994297E-2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16710.599999999999</v>
      </c>
      <c r="F34" s="155">
        <v>47833.2</v>
      </c>
      <c r="G34" s="48">
        <f>(F34-E34)/E34</f>
        <v>1.8624465907866863</v>
      </c>
      <c r="H34" s="155">
        <v>53666.6</v>
      </c>
      <c r="I34" s="48">
        <f>(F34-H34)/H34</f>
        <v>-0.10869702943730368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12002.075000000001</v>
      </c>
      <c r="F35" s="155">
        <v>41500</v>
      </c>
      <c r="G35" s="48">
        <f t="shared" si="0"/>
        <v>2.4577354332480006</v>
      </c>
      <c r="H35" s="155">
        <v>43000</v>
      </c>
      <c r="I35" s="48">
        <f>(F35-H35)/H35</f>
        <v>-3.4883720930232558E-2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11830.176388888889</v>
      </c>
      <c r="F36" s="155">
        <v>22000</v>
      </c>
      <c r="G36" s="55">
        <f t="shared" si="0"/>
        <v>0.85965105479431303</v>
      </c>
      <c r="H36" s="155">
        <v>24166.6</v>
      </c>
      <c r="I36" s="48">
        <f>(F36-H36)/H36</f>
        <v>-8.965266111078922E-2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364854.28333333333</v>
      </c>
      <c r="F38" s="156">
        <v>1383670.4</v>
      </c>
      <c r="G38" s="45">
        <f t="shared" si="0"/>
        <v>2.7923918210818135</v>
      </c>
      <c r="H38" s="156">
        <v>1394900</v>
      </c>
      <c r="I38" s="45">
        <f>(F38-H38)/H38</f>
        <v>-8.0504695677110129E-3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285503.87142857141</v>
      </c>
      <c r="F39" s="157">
        <v>1011200.2</v>
      </c>
      <c r="G39" s="51">
        <f t="shared" si="0"/>
        <v>2.54180906528613</v>
      </c>
      <c r="H39" s="157">
        <v>985900</v>
      </c>
      <c r="I39" s="51">
        <f>(F39-H39)/H39</f>
        <v>2.5662034689116497E-2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7" zoomScaleNormal="100" workbookViewId="0">
      <selection activeCell="I41" sqref="I41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215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2" t="s">
        <v>3</v>
      </c>
      <c r="B12" s="228"/>
      <c r="C12" s="230" t="s">
        <v>0</v>
      </c>
      <c r="D12" s="224" t="s">
        <v>214</v>
      </c>
      <c r="E12" s="232" t="s">
        <v>216</v>
      </c>
      <c r="F12" s="239" t="s">
        <v>186</v>
      </c>
      <c r="G12" s="224" t="s">
        <v>208</v>
      </c>
      <c r="H12" s="241" t="s">
        <v>217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43373.5</v>
      </c>
      <c r="E15" s="144">
        <v>40000</v>
      </c>
      <c r="F15" s="67">
        <f t="shared" ref="F15:F30" si="0">D15-E15</f>
        <v>3373.5</v>
      </c>
      <c r="G15" s="42">
        <v>31213.436805555561</v>
      </c>
      <c r="H15" s="66">
        <f>AVERAGE(D15:E15)</f>
        <v>41686.75</v>
      </c>
      <c r="I15" s="69">
        <f>(H15-G15)/G15</f>
        <v>0.33553860985216261</v>
      </c>
    </row>
    <row r="16" spans="1:9" ht="16.5" customHeight="1">
      <c r="A16" s="37"/>
      <c r="B16" s="34" t="s">
        <v>5</v>
      </c>
      <c r="C16" s="15" t="s">
        <v>164</v>
      </c>
      <c r="D16" s="144">
        <v>57936</v>
      </c>
      <c r="E16" s="144">
        <v>41833.199999999997</v>
      </c>
      <c r="F16" s="71">
        <f t="shared" si="0"/>
        <v>16102.800000000003</v>
      </c>
      <c r="G16" s="46">
        <v>23356.143749999999</v>
      </c>
      <c r="H16" s="68">
        <f t="shared" ref="H16:H30" si="1">AVERAGE(D16:E16)</f>
        <v>49884.6</v>
      </c>
      <c r="I16" s="72">
        <f t="shared" ref="I16:I39" si="2">(H16-G16)/G16</f>
        <v>1.1358234704305585</v>
      </c>
    </row>
    <row r="17" spans="1:9" ht="16.5">
      <c r="A17" s="37"/>
      <c r="B17" s="34" t="s">
        <v>6</v>
      </c>
      <c r="C17" s="15" t="s">
        <v>165</v>
      </c>
      <c r="D17" s="144">
        <v>53609.777777777781</v>
      </c>
      <c r="E17" s="144">
        <v>33500</v>
      </c>
      <c r="F17" s="71">
        <f t="shared" si="0"/>
        <v>20109.777777777781</v>
      </c>
      <c r="G17" s="46">
        <v>18517.055357142857</v>
      </c>
      <c r="H17" s="68">
        <f t="shared" si="1"/>
        <v>43554.888888888891</v>
      </c>
      <c r="I17" s="72">
        <f t="shared" si="2"/>
        <v>1.3521498450393636</v>
      </c>
    </row>
    <row r="18" spans="1:9" ht="16.5">
      <c r="A18" s="37"/>
      <c r="B18" s="34" t="s">
        <v>7</v>
      </c>
      <c r="C18" s="15" t="s">
        <v>166</v>
      </c>
      <c r="D18" s="144">
        <v>18265.333333333332</v>
      </c>
      <c r="E18" s="144">
        <v>13333.2</v>
      </c>
      <c r="F18" s="71">
        <f t="shared" si="0"/>
        <v>4932.1333333333314</v>
      </c>
      <c r="G18" s="46">
        <v>24113.435416666667</v>
      </c>
      <c r="H18" s="68">
        <f t="shared" si="1"/>
        <v>15799.266666666666</v>
      </c>
      <c r="I18" s="72">
        <f t="shared" si="2"/>
        <v>-0.34479403727987401</v>
      </c>
    </row>
    <row r="19" spans="1:9" ht="16.5">
      <c r="A19" s="37"/>
      <c r="B19" s="34" t="s">
        <v>8</v>
      </c>
      <c r="C19" s="15" t="s">
        <v>167</v>
      </c>
      <c r="D19" s="144">
        <v>165641.14285714287</v>
      </c>
      <c r="E19" s="144">
        <v>117333.2</v>
      </c>
      <c r="F19" s="71">
        <f t="shared" si="0"/>
        <v>48307.942857142873</v>
      </c>
      <c r="G19" s="46">
        <v>50264.114285714284</v>
      </c>
      <c r="H19" s="68">
        <f t="shared" si="1"/>
        <v>141487.17142857143</v>
      </c>
      <c r="I19" s="72">
        <f t="shared" si="2"/>
        <v>1.8148744574373994</v>
      </c>
    </row>
    <row r="20" spans="1:9" ht="16.5">
      <c r="A20" s="37"/>
      <c r="B20" s="34" t="s">
        <v>9</v>
      </c>
      <c r="C20" s="164" t="s">
        <v>168</v>
      </c>
      <c r="D20" s="144">
        <v>54383.111111111109</v>
      </c>
      <c r="E20" s="144">
        <v>39833.199999999997</v>
      </c>
      <c r="F20" s="71">
        <f t="shared" si="0"/>
        <v>14549.911111111112</v>
      </c>
      <c r="G20" s="46">
        <v>14765.781944444443</v>
      </c>
      <c r="H20" s="68">
        <f t="shared" si="1"/>
        <v>47108.155555555553</v>
      </c>
      <c r="I20" s="72">
        <f t="shared" si="2"/>
        <v>2.1903596932961467</v>
      </c>
    </row>
    <row r="21" spans="1:9" ht="16.5">
      <c r="A21" s="37"/>
      <c r="B21" s="34" t="s">
        <v>10</v>
      </c>
      <c r="C21" s="15" t="s">
        <v>169</v>
      </c>
      <c r="D21" s="144">
        <v>94665.333333333328</v>
      </c>
      <c r="E21" s="144">
        <v>60666.6</v>
      </c>
      <c r="F21" s="71">
        <f t="shared" si="0"/>
        <v>33998.73333333333</v>
      </c>
      <c r="G21" s="46">
        <v>19786.611111111113</v>
      </c>
      <c r="H21" s="68">
        <f t="shared" si="1"/>
        <v>77665.96666666666</v>
      </c>
      <c r="I21" s="72">
        <f t="shared" si="2"/>
        <v>2.9251777998028965</v>
      </c>
    </row>
    <row r="22" spans="1:9" ht="16.5">
      <c r="A22" s="37"/>
      <c r="B22" s="34" t="s">
        <v>11</v>
      </c>
      <c r="C22" s="15" t="s">
        <v>170</v>
      </c>
      <c r="D22" s="144">
        <v>15431</v>
      </c>
      <c r="E22" s="144">
        <v>10066.6</v>
      </c>
      <c r="F22" s="71">
        <f t="shared" si="0"/>
        <v>5364.4</v>
      </c>
      <c r="G22" s="46">
        <v>5210.1333333333332</v>
      </c>
      <c r="H22" s="68">
        <f t="shared" si="1"/>
        <v>12748.8</v>
      </c>
      <c r="I22" s="72">
        <f t="shared" si="2"/>
        <v>1.4469239430852696</v>
      </c>
    </row>
    <row r="23" spans="1:9" ht="16.5">
      <c r="A23" s="37"/>
      <c r="B23" s="34" t="s">
        <v>12</v>
      </c>
      <c r="C23" s="15" t="s">
        <v>171</v>
      </c>
      <c r="D23" s="144">
        <v>16868.5</v>
      </c>
      <c r="E23" s="144">
        <v>10566.6</v>
      </c>
      <c r="F23" s="71">
        <f t="shared" si="0"/>
        <v>6301.9</v>
      </c>
      <c r="G23" s="46">
        <v>4802.1625000000004</v>
      </c>
      <c r="H23" s="68">
        <f t="shared" si="1"/>
        <v>13717.55</v>
      </c>
      <c r="I23" s="72">
        <f t="shared" si="2"/>
        <v>1.8565359876930441</v>
      </c>
    </row>
    <row r="24" spans="1:9" ht="16.5">
      <c r="A24" s="37"/>
      <c r="B24" s="34" t="s">
        <v>13</v>
      </c>
      <c r="C24" s="15" t="s">
        <v>172</v>
      </c>
      <c r="D24" s="144">
        <v>17368.5</v>
      </c>
      <c r="E24" s="144">
        <v>10900</v>
      </c>
      <c r="F24" s="71">
        <f t="shared" si="0"/>
        <v>6468.5</v>
      </c>
      <c r="G24" s="46">
        <v>4882.1499999999996</v>
      </c>
      <c r="H24" s="68">
        <f t="shared" si="1"/>
        <v>14134.25</v>
      </c>
      <c r="I24" s="72">
        <f t="shared" si="2"/>
        <v>1.8950872054320331</v>
      </c>
    </row>
    <row r="25" spans="1:9" ht="16.5">
      <c r="A25" s="37"/>
      <c r="B25" s="34" t="s">
        <v>14</v>
      </c>
      <c r="C25" s="164" t="s">
        <v>173</v>
      </c>
      <c r="D25" s="144">
        <v>17368.5</v>
      </c>
      <c r="E25" s="144">
        <v>10700</v>
      </c>
      <c r="F25" s="71">
        <f t="shared" si="0"/>
        <v>6668.5</v>
      </c>
      <c r="G25" s="46">
        <v>5727.5513888888891</v>
      </c>
      <c r="H25" s="68">
        <f t="shared" si="1"/>
        <v>14034.25</v>
      </c>
      <c r="I25" s="72">
        <f t="shared" si="2"/>
        <v>1.4503053830692143</v>
      </c>
    </row>
    <row r="26" spans="1:9" ht="16.5">
      <c r="A26" s="37"/>
      <c r="B26" s="34" t="s">
        <v>15</v>
      </c>
      <c r="C26" s="15" t="s">
        <v>174</v>
      </c>
      <c r="D26" s="144">
        <v>33243.75</v>
      </c>
      <c r="E26" s="144">
        <v>26166.6</v>
      </c>
      <c r="F26" s="71">
        <f t="shared" si="0"/>
        <v>7077.1500000000015</v>
      </c>
      <c r="G26" s="46">
        <v>11112.36875</v>
      </c>
      <c r="H26" s="68">
        <f t="shared" si="1"/>
        <v>29705.174999999999</v>
      </c>
      <c r="I26" s="72">
        <f t="shared" si="2"/>
        <v>1.6731631813424119</v>
      </c>
    </row>
    <row r="27" spans="1:9" ht="16.5">
      <c r="A27" s="37"/>
      <c r="B27" s="34" t="s">
        <v>16</v>
      </c>
      <c r="C27" s="15" t="s">
        <v>175</v>
      </c>
      <c r="D27" s="144">
        <v>17181</v>
      </c>
      <c r="E27" s="144">
        <v>12066.6</v>
      </c>
      <c r="F27" s="71">
        <f t="shared" si="0"/>
        <v>5114.3999999999996</v>
      </c>
      <c r="G27" s="46">
        <v>4875.9624999999996</v>
      </c>
      <c r="H27" s="68">
        <f t="shared" si="1"/>
        <v>14623.8</v>
      </c>
      <c r="I27" s="72">
        <f t="shared" si="2"/>
        <v>1.9991617039712672</v>
      </c>
    </row>
    <row r="28" spans="1:9" ht="16.5">
      <c r="A28" s="37"/>
      <c r="B28" s="34" t="s">
        <v>17</v>
      </c>
      <c r="C28" s="15" t="s">
        <v>176</v>
      </c>
      <c r="D28" s="144">
        <v>49109.777777777781</v>
      </c>
      <c r="E28" s="144">
        <v>54333.2</v>
      </c>
      <c r="F28" s="71">
        <f t="shared" si="0"/>
        <v>-5223.4222222222161</v>
      </c>
      <c r="G28" s="46">
        <v>9251.1749999999993</v>
      </c>
      <c r="H28" s="68">
        <f t="shared" si="1"/>
        <v>51721.488888888889</v>
      </c>
      <c r="I28" s="72">
        <f t="shared" si="2"/>
        <v>4.590802129339127</v>
      </c>
    </row>
    <row r="29" spans="1:9" ht="16.5">
      <c r="A29" s="37"/>
      <c r="B29" s="34" t="s">
        <v>18</v>
      </c>
      <c r="C29" s="15" t="s">
        <v>177</v>
      </c>
      <c r="D29" s="144">
        <v>74543.75</v>
      </c>
      <c r="E29" s="144">
        <v>44833.2</v>
      </c>
      <c r="F29" s="71">
        <f t="shared" si="0"/>
        <v>29710.550000000003</v>
      </c>
      <c r="G29" s="46">
        <v>18365.889285714286</v>
      </c>
      <c r="H29" s="68">
        <f t="shared" si="1"/>
        <v>59688.474999999999</v>
      </c>
      <c r="I29" s="72">
        <f t="shared" si="2"/>
        <v>2.2499637818479092</v>
      </c>
    </row>
    <row r="30" spans="1:9" ht="17.25" thickBot="1">
      <c r="A30" s="38"/>
      <c r="B30" s="36" t="s">
        <v>19</v>
      </c>
      <c r="C30" s="16" t="s">
        <v>178</v>
      </c>
      <c r="D30" s="155">
        <v>30553.111111111109</v>
      </c>
      <c r="E30" s="147">
        <v>26233.200000000001</v>
      </c>
      <c r="F30" s="74">
        <f t="shared" si="0"/>
        <v>4319.9111111111088</v>
      </c>
      <c r="G30" s="49">
        <v>16467.828472222223</v>
      </c>
      <c r="H30" s="100">
        <f t="shared" si="1"/>
        <v>28393.155555555553</v>
      </c>
      <c r="I30" s="75">
        <f t="shared" si="2"/>
        <v>0.72415905372398426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193277.55555555556</v>
      </c>
      <c r="E32" s="144">
        <v>96333.2</v>
      </c>
      <c r="F32" s="67">
        <f>D32-E32</f>
        <v>96944.355555555565</v>
      </c>
      <c r="G32" s="54">
        <v>24942.806250000001</v>
      </c>
      <c r="H32" s="68">
        <f>AVERAGE(D32:E32)</f>
        <v>144805.37777777779</v>
      </c>
      <c r="I32" s="78">
        <f t="shared" si="2"/>
        <v>4.8054966360402123</v>
      </c>
    </row>
    <row r="33" spans="1:9" ht="16.5">
      <c r="A33" s="37"/>
      <c r="B33" s="34" t="s">
        <v>27</v>
      </c>
      <c r="C33" s="15" t="s">
        <v>180</v>
      </c>
      <c r="D33" s="47">
        <v>185562.25</v>
      </c>
      <c r="E33" s="144">
        <v>96333.2</v>
      </c>
      <c r="F33" s="79">
        <f>D33-E33</f>
        <v>89229.05</v>
      </c>
      <c r="G33" s="46">
        <v>23609.855952380953</v>
      </c>
      <c r="H33" s="68">
        <f>AVERAGE(D33:E33)</f>
        <v>140947.72500000001</v>
      </c>
      <c r="I33" s="72">
        <f t="shared" si="2"/>
        <v>4.9698680620618543</v>
      </c>
    </row>
    <row r="34" spans="1:9" ht="16.5">
      <c r="A34" s="37"/>
      <c r="B34" s="39" t="s">
        <v>28</v>
      </c>
      <c r="C34" s="15" t="s">
        <v>181</v>
      </c>
      <c r="D34" s="47">
        <v>61248.333333333336</v>
      </c>
      <c r="E34" s="144">
        <v>47833.2</v>
      </c>
      <c r="F34" s="71">
        <f>D34-E34</f>
        <v>13415.133333333339</v>
      </c>
      <c r="G34" s="46">
        <v>16710.599999999999</v>
      </c>
      <c r="H34" s="68">
        <f>AVERAGE(D34:E34)</f>
        <v>54540.766666666663</v>
      </c>
      <c r="I34" s="72">
        <f t="shared" si="2"/>
        <v>2.2638425111406333</v>
      </c>
    </row>
    <row r="35" spans="1:9" ht="16.5">
      <c r="A35" s="37"/>
      <c r="B35" s="34" t="s">
        <v>29</v>
      </c>
      <c r="C35" s="15" t="s">
        <v>182</v>
      </c>
      <c r="D35" s="47">
        <v>73750</v>
      </c>
      <c r="E35" s="144">
        <v>41500</v>
      </c>
      <c r="F35" s="79">
        <f>D35-E35</f>
        <v>32250</v>
      </c>
      <c r="G35" s="46">
        <v>12002.075000000001</v>
      </c>
      <c r="H35" s="68">
        <f>AVERAGE(D35:E35)</f>
        <v>57625</v>
      </c>
      <c r="I35" s="72">
        <f t="shared" si="2"/>
        <v>3.8012531166485797</v>
      </c>
    </row>
    <row r="36" spans="1:9" ht="17.25" thickBot="1">
      <c r="A36" s="38"/>
      <c r="B36" s="39" t="s">
        <v>30</v>
      </c>
      <c r="C36" s="15" t="s">
        <v>183</v>
      </c>
      <c r="D36" s="50">
        <v>38553.111111111109</v>
      </c>
      <c r="E36" s="144">
        <v>22000</v>
      </c>
      <c r="F36" s="71">
        <f>D36-E36</f>
        <v>16553.111111111109</v>
      </c>
      <c r="G36" s="49">
        <v>11830.176388888889</v>
      </c>
      <c r="H36" s="68">
        <f>AVERAGE(D36:E36)</f>
        <v>30276.555555555555</v>
      </c>
      <c r="I36" s="80">
        <f t="shared" si="2"/>
        <v>1.5592649306557957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1651568</v>
      </c>
      <c r="E38" s="145">
        <v>1383670.4</v>
      </c>
      <c r="F38" s="67">
        <f>D38-E38</f>
        <v>267897.60000000009</v>
      </c>
      <c r="G38" s="46">
        <v>364854.28333333333</v>
      </c>
      <c r="H38" s="67">
        <f>AVERAGE(D38:E38)</f>
        <v>1517619.2</v>
      </c>
      <c r="I38" s="78">
        <f t="shared" si="2"/>
        <v>3.159521401626229</v>
      </c>
    </row>
    <row r="39" spans="1:9" ht="17.25" thickBot="1">
      <c r="A39" s="38"/>
      <c r="B39" s="36" t="s">
        <v>32</v>
      </c>
      <c r="C39" s="16" t="s">
        <v>185</v>
      </c>
      <c r="D39" s="57">
        <v>836769.2</v>
      </c>
      <c r="E39" s="146">
        <v>1011200.2</v>
      </c>
      <c r="F39" s="74">
        <f>D39-E39</f>
        <v>-174431</v>
      </c>
      <c r="G39" s="46">
        <v>285503.87142857141</v>
      </c>
      <c r="H39" s="81">
        <f>AVERAGE(D39:E39)</f>
        <v>923984.7</v>
      </c>
      <c r="I39" s="75">
        <f t="shared" si="2"/>
        <v>2.2363298451144344</v>
      </c>
    </row>
    <row r="40" spans="1:9" ht="15.75" customHeight="1" thickBot="1">
      <c r="A40" s="234"/>
      <c r="B40" s="235"/>
      <c r="C40" s="236"/>
      <c r="D40" s="83">
        <f>SUM(D15:D39)</f>
        <v>3800270.5373015869</v>
      </c>
      <c r="E40" s="83">
        <f>SUM(E15:E39)</f>
        <v>3251235.5999999996</v>
      </c>
      <c r="F40" s="83">
        <f>SUM(F15:F39)</f>
        <v>549034.93730158743</v>
      </c>
      <c r="G40" s="83">
        <f>SUM(G15:G39)</f>
        <v>1002165.4682539682</v>
      </c>
      <c r="H40" s="83">
        <f>AVERAGE(D40:E40)</f>
        <v>3525753.0686507933</v>
      </c>
      <c r="I40" s="75">
        <f>(H40-G40)/G40</f>
        <v>2.5181346597319587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215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208</v>
      </c>
      <c r="F13" s="241" t="s">
        <v>217</v>
      </c>
      <c r="G13" s="224" t="s">
        <v>197</v>
      </c>
      <c r="H13" s="241" t="s">
        <v>212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31213.436805555561</v>
      </c>
      <c r="F16" s="42">
        <v>41686.75</v>
      </c>
      <c r="G16" s="21">
        <f t="shared" ref="G16:G31" si="0">(F16-E16)/E16</f>
        <v>0.33553860985216261</v>
      </c>
      <c r="H16" s="181">
        <v>61771.555555555555</v>
      </c>
      <c r="I16" s="21">
        <f t="shared" ref="I16:I31" si="1">(F16-H16)/H16</f>
        <v>-0.32514650756191271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23356.143749999999</v>
      </c>
      <c r="F17" s="46">
        <v>49884.6</v>
      </c>
      <c r="G17" s="21">
        <f t="shared" si="0"/>
        <v>1.1358234704305585</v>
      </c>
      <c r="H17" s="184">
        <v>57122.1</v>
      </c>
      <c r="I17" s="21">
        <f t="shared" si="1"/>
        <v>-0.12670227460124892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18517.055357142857</v>
      </c>
      <c r="F18" s="46">
        <v>43554.888888888891</v>
      </c>
      <c r="G18" s="21">
        <f t="shared" si="0"/>
        <v>1.3521498450393636</v>
      </c>
      <c r="H18" s="184">
        <v>53665.933333333334</v>
      </c>
      <c r="I18" s="21">
        <f t="shared" si="1"/>
        <v>-0.18840712937278231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24113.435416666667</v>
      </c>
      <c r="F19" s="46">
        <v>15799.266666666666</v>
      </c>
      <c r="G19" s="21">
        <f t="shared" si="0"/>
        <v>-0.34479403727987401</v>
      </c>
      <c r="H19" s="184">
        <v>16849.333333333336</v>
      </c>
      <c r="I19" s="21">
        <f t="shared" si="1"/>
        <v>-6.2320962253699604E-2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50264.114285714284</v>
      </c>
      <c r="F20" s="46">
        <v>141487.17142857143</v>
      </c>
      <c r="G20" s="21">
        <f t="shared" si="0"/>
        <v>1.8148744574373994</v>
      </c>
      <c r="H20" s="184">
        <v>168606.28571428571</v>
      </c>
      <c r="I20" s="21">
        <f t="shared" si="1"/>
        <v>-0.16084284266643167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14765.781944444443</v>
      </c>
      <c r="F21" s="46">
        <v>47108.155555555553</v>
      </c>
      <c r="G21" s="21">
        <f t="shared" si="0"/>
        <v>2.1903596932961467</v>
      </c>
      <c r="H21" s="184">
        <v>45777.077777777777</v>
      </c>
      <c r="I21" s="21">
        <f t="shared" si="1"/>
        <v>2.9077386377510117E-2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19786.611111111113</v>
      </c>
      <c r="F22" s="46">
        <v>77665.96666666666</v>
      </c>
      <c r="G22" s="21">
        <f t="shared" si="0"/>
        <v>2.9251777998028965</v>
      </c>
      <c r="H22" s="184">
        <v>84388.744444444441</v>
      </c>
      <c r="I22" s="21">
        <f t="shared" si="1"/>
        <v>-7.966438915563652E-2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5210.1333333333332</v>
      </c>
      <c r="F23" s="46">
        <v>12748.8</v>
      </c>
      <c r="G23" s="21">
        <f t="shared" si="0"/>
        <v>1.4469239430852696</v>
      </c>
      <c r="H23" s="184">
        <v>13608.222222222223</v>
      </c>
      <c r="I23" s="21">
        <f t="shared" si="1"/>
        <v>-6.3154628737528043E-2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4802.1625000000004</v>
      </c>
      <c r="F24" s="46">
        <v>13717.55</v>
      </c>
      <c r="G24" s="21">
        <f t="shared" si="0"/>
        <v>1.8565359876930441</v>
      </c>
      <c r="H24" s="184">
        <v>14384.25</v>
      </c>
      <c r="I24" s="21">
        <f t="shared" si="1"/>
        <v>-4.6349305664181363E-2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4882.1499999999996</v>
      </c>
      <c r="F25" s="46">
        <v>14134.25</v>
      </c>
      <c r="G25" s="21">
        <f t="shared" si="0"/>
        <v>1.8950872054320331</v>
      </c>
      <c r="H25" s="184">
        <v>14384.25</v>
      </c>
      <c r="I25" s="21">
        <f t="shared" si="1"/>
        <v>-1.7380120618037089E-2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5727.5513888888891</v>
      </c>
      <c r="F26" s="46">
        <v>14034.25</v>
      </c>
      <c r="G26" s="21">
        <f t="shared" si="0"/>
        <v>1.4503053830692143</v>
      </c>
      <c r="H26" s="184">
        <v>14635.225</v>
      </c>
      <c r="I26" s="21">
        <f t="shared" si="1"/>
        <v>-4.1063598270610825E-2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11112.36875</v>
      </c>
      <c r="F27" s="46">
        <v>29705.174999999999</v>
      </c>
      <c r="G27" s="21">
        <f t="shared" si="0"/>
        <v>1.6731631813424119</v>
      </c>
      <c r="H27" s="184">
        <v>32802.050000000003</v>
      </c>
      <c r="I27" s="21">
        <f t="shared" si="1"/>
        <v>-9.4411020042954735E-2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4875.9624999999996</v>
      </c>
      <c r="F28" s="46">
        <v>14623.8</v>
      </c>
      <c r="G28" s="21">
        <f t="shared" si="0"/>
        <v>1.9991617039712672</v>
      </c>
      <c r="H28" s="184">
        <v>14659.25</v>
      </c>
      <c r="I28" s="21">
        <f t="shared" si="1"/>
        <v>-2.4182683288708992E-3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9251.1749999999993</v>
      </c>
      <c r="F29" s="46">
        <v>51721.488888888889</v>
      </c>
      <c r="G29" s="21">
        <f t="shared" si="0"/>
        <v>4.590802129339127</v>
      </c>
      <c r="H29" s="184">
        <v>64760.411111111112</v>
      </c>
      <c r="I29" s="21">
        <f t="shared" si="1"/>
        <v>-0.20134094269184002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18365.889285714286</v>
      </c>
      <c r="F30" s="46">
        <v>59688.474999999999</v>
      </c>
      <c r="G30" s="21">
        <f t="shared" si="0"/>
        <v>2.2499637818479092</v>
      </c>
      <c r="H30" s="184">
        <v>58928.125</v>
      </c>
      <c r="I30" s="21">
        <f t="shared" si="1"/>
        <v>1.2903006840960891E-2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16467.828472222223</v>
      </c>
      <c r="F31" s="49">
        <v>28393.155555555553</v>
      </c>
      <c r="G31" s="23">
        <f t="shared" si="0"/>
        <v>0.72415905372398426</v>
      </c>
      <c r="H31" s="187">
        <v>33387.666666666672</v>
      </c>
      <c r="I31" s="23">
        <f t="shared" si="1"/>
        <v>-0.14959149918965439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24942.806250000001</v>
      </c>
      <c r="F33" s="54">
        <v>144805.37777777779</v>
      </c>
      <c r="G33" s="21">
        <f>(F33-E33)/E33</f>
        <v>4.8054966360402123</v>
      </c>
      <c r="H33" s="190">
        <v>135555.41111111111</v>
      </c>
      <c r="I33" s="21">
        <f>(F33-H33)/H33</f>
        <v>6.8237531728517473E-2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23609.855952380953</v>
      </c>
      <c r="F34" s="46">
        <v>140947.72500000001</v>
      </c>
      <c r="G34" s="21">
        <f>(F34-E34)/E34</f>
        <v>4.9698680620618543</v>
      </c>
      <c r="H34" s="184">
        <v>136487.88571428572</v>
      </c>
      <c r="I34" s="21">
        <f>(F34-H34)/H34</f>
        <v>3.2675715228311239E-2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16710.599999999999</v>
      </c>
      <c r="F35" s="46">
        <v>54540.766666666663</v>
      </c>
      <c r="G35" s="21">
        <f>(F35-E35)/E35</f>
        <v>2.2638425111406333</v>
      </c>
      <c r="H35" s="184">
        <v>56933.3</v>
      </c>
      <c r="I35" s="21">
        <f>(F35-H35)/H35</f>
        <v>-4.2023443807637006E-2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12002.075000000001</v>
      </c>
      <c r="F36" s="46">
        <v>57625</v>
      </c>
      <c r="G36" s="21">
        <f>(F36-E36)/E36</f>
        <v>3.8012531166485797</v>
      </c>
      <c r="H36" s="184">
        <v>46500</v>
      </c>
      <c r="I36" s="21">
        <f>(F36-H36)/H36</f>
        <v>0.239247311827957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11830.176388888889</v>
      </c>
      <c r="F37" s="49">
        <v>30276.555555555555</v>
      </c>
      <c r="G37" s="23">
        <f>(F37-E37)/E37</f>
        <v>1.5592649306557957</v>
      </c>
      <c r="H37" s="187">
        <v>31721.522222222222</v>
      </c>
      <c r="I37" s="23">
        <f>(F37-H37)/H37</f>
        <v>-4.5551618126774794E-2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364854.28333333333</v>
      </c>
      <c r="F39" s="46">
        <v>1517619.2</v>
      </c>
      <c r="G39" s="21">
        <f t="shared" ref="G39:G44" si="2">(F39-E39)/E39</f>
        <v>3.159521401626229</v>
      </c>
      <c r="H39" s="184">
        <v>1533775</v>
      </c>
      <c r="I39" s="21">
        <f t="shared" ref="I39:I44" si="3">(F39-H39)/H39</f>
        <v>-1.0533357239490828E-2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285503.87142857141</v>
      </c>
      <c r="F40" s="46">
        <v>923984.7</v>
      </c>
      <c r="G40" s="21">
        <f t="shared" si="2"/>
        <v>2.2363298451144344</v>
      </c>
      <c r="H40" s="184">
        <v>915867.5</v>
      </c>
      <c r="I40" s="21">
        <f t="shared" si="3"/>
        <v>8.8628540700482917E-3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175586.12499999997</v>
      </c>
      <c r="F41" s="57">
        <v>591401.5</v>
      </c>
      <c r="G41" s="21">
        <f t="shared" si="2"/>
        <v>2.3681562253281689</v>
      </c>
      <c r="H41" s="192">
        <v>586057.5</v>
      </c>
      <c r="I41" s="21">
        <f t="shared" si="3"/>
        <v>9.118559185745426E-3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72837.85714285713</v>
      </c>
      <c r="F42" s="47">
        <v>242313.625</v>
      </c>
      <c r="G42" s="21">
        <f t="shared" si="2"/>
        <v>2.3267538956390421</v>
      </c>
      <c r="H42" s="185">
        <v>271845</v>
      </c>
      <c r="I42" s="21">
        <f t="shared" si="3"/>
        <v>-0.1086331365300079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65791.666666666657</v>
      </c>
      <c r="F43" s="47">
        <v>218993.75</v>
      </c>
      <c r="G43" s="21">
        <f t="shared" si="2"/>
        <v>2.328594046865105</v>
      </c>
      <c r="H43" s="185">
        <v>253968.75</v>
      </c>
      <c r="I43" s="21">
        <f t="shared" si="3"/>
        <v>-0.13771379352774701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154562.1875</v>
      </c>
      <c r="F44" s="50">
        <v>575144.66666666663</v>
      </c>
      <c r="G44" s="31">
        <f t="shared" si="2"/>
        <v>2.7211214202481875</v>
      </c>
      <c r="H44" s="188">
        <v>600075</v>
      </c>
      <c r="I44" s="31">
        <f t="shared" si="3"/>
        <v>-4.154536238525746E-2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97230.333333333343</v>
      </c>
      <c r="F46" s="43">
        <v>344352.875</v>
      </c>
      <c r="G46" s="21">
        <f t="shared" ref="G46:G51" si="4">(F46-E46)/E46</f>
        <v>2.5416198134327077</v>
      </c>
      <c r="H46" s="182">
        <v>343621.875</v>
      </c>
      <c r="I46" s="21">
        <f t="shared" ref="I46:I51" si="5">(F46-H46)/H46</f>
        <v>2.1273383715748597E-3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79378.28125</v>
      </c>
      <c r="F47" s="47">
        <v>327556.77777777775</v>
      </c>
      <c r="G47" s="21">
        <f t="shared" si="4"/>
        <v>3.126528977695366</v>
      </c>
      <c r="H47" s="185">
        <v>313951.66666666669</v>
      </c>
      <c r="I47" s="21">
        <f t="shared" si="5"/>
        <v>4.3335049804198306E-2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261238.76785714284</v>
      </c>
      <c r="F48" s="47">
        <v>1027495</v>
      </c>
      <c r="G48" s="21">
        <f t="shared" si="4"/>
        <v>2.9331643171808279</v>
      </c>
      <c r="H48" s="185">
        <v>1013991.4285714285</v>
      </c>
      <c r="I48" s="21">
        <f t="shared" si="5"/>
        <v>1.331724415816425E-2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330605</v>
      </c>
      <c r="F49" s="47">
        <v>1308708.9042857143</v>
      </c>
      <c r="G49" s="21">
        <f t="shared" si="4"/>
        <v>2.9585272584677007</v>
      </c>
      <c r="H49" s="185">
        <v>1305935.4757142856</v>
      </c>
      <c r="I49" s="21">
        <f t="shared" si="5"/>
        <v>2.1237102621105399E-3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25461.875</v>
      </c>
      <c r="F50" s="47">
        <v>145601.25</v>
      </c>
      <c r="G50" s="21">
        <f t="shared" si="4"/>
        <v>4.7184025135619434</v>
      </c>
      <c r="H50" s="185">
        <v>145285</v>
      </c>
      <c r="I50" s="21">
        <f t="shared" si="5"/>
        <v>2.1767560312489246E-3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1899000</v>
      </c>
      <c r="G51" s="31">
        <f t="shared" si="4"/>
        <v>6.03985171455051</v>
      </c>
      <c r="H51" s="188">
        <v>1899000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51665</v>
      </c>
      <c r="F53" s="66">
        <v>163073.4</v>
      </c>
      <c r="G53" s="22">
        <f t="shared" ref="G53:G61" si="6">(F53-E53)/E53</f>
        <v>2.1563611729410623</v>
      </c>
      <c r="H53" s="143">
        <v>161595</v>
      </c>
      <c r="I53" s="22">
        <f t="shared" ref="I53:I61" si="7">(F53-H53)/H53</f>
        <v>9.1487979207277095E-3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58204.166666666664</v>
      </c>
      <c r="F54" s="70">
        <v>159096</v>
      </c>
      <c r="G54" s="21">
        <f t="shared" si="6"/>
        <v>1.7334125563748302</v>
      </c>
      <c r="H54" s="196">
        <v>167832</v>
      </c>
      <c r="I54" s="21">
        <f t="shared" si="7"/>
        <v>-5.2052052052052052E-2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40740.85</v>
      </c>
      <c r="F55" s="70">
        <v>142365.66666666666</v>
      </c>
      <c r="G55" s="21">
        <f t="shared" si="6"/>
        <v>2.4944206285992232</v>
      </c>
      <c r="H55" s="196">
        <v>142065</v>
      </c>
      <c r="I55" s="21">
        <f t="shared" si="7"/>
        <v>2.116402116402048E-3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51442.5</v>
      </c>
      <c r="F56" s="70">
        <v>178825.16666666666</v>
      </c>
      <c r="G56" s="21">
        <f t="shared" si="6"/>
        <v>2.4762145437462539</v>
      </c>
      <c r="H56" s="196">
        <v>185976</v>
      </c>
      <c r="I56" s="21">
        <f t="shared" si="7"/>
        <v>-3.8450301831060692E-2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27303.124999999996</v>
      </c>
      <c r="F57" s="98">
        <v>99750.666666666672</v>
      </c>
      <c r="G57" s="21">
        <f t="shared" si="6"/>
        <v>2.6534523673266954</v>
      </c>
      <c r="H57" s="201">
        <v>95823</v>
      </c>
      <c r="I57" s="21">
        <f t="shared" si="7"/>
        <v>4.0988767484494031E-2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16000</v>
      </c>
      <c r="F58" s="50">
        <v>109662.6</v>
      </c>
      <c r="G58" s="29">
        <f t="shared" si="6"/>
        <v>5.8539125000000007</v>
      </c>
      <c r="H58" s="188">
        <v>105840</v>
      </c>
      <c r="I58" s="29">
        <f t="shared" si="7"/>
        <v>3.6116780045351529E-2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50444.28571428571</v>
      </c>
      <c r="F59" s="68">
        <v>225927.14285714287</v>
      </c>
      <c r="G59" s="21">
        <f t="shared" si="6"/>
        <v>3.4787459998300818</v>
      </c>
      <c r="H59" s="195">
        <v>224370</v>
      </c>
      <c r="I59" s="21">
        <f t="shared" si="7"/>
        <v>6.9400671085388848E-3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58921.857142857145</v>
      </c>
      <c r="F60" s="70">
        <v>216321.85714285713</v>
      </c>
      <c r="G60" s="21">
        <f t="shared" si="6"/>
        <v>2.6713346732839862</v>
      </c>
      <c r="H60" s="196">
        <v>215865</v>
      </c>
      <c r="I60" s="21">
        <f t="shared" si="7"/>
        <v>2.1164021164020584E-3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497887.5</v>
      </c>
      <c r="F61" s="73">
        <v>1069163</v>
      </c>
      <c r="G61" s="29">
        <f t="shared" si="6"/>
        <v>1.147398759759986</v>
      </c>
      <c r="H61" s="197">
        <v>1066905</v>
      </c>
      <c r="I61" s="29">
        <f t="shared" si="7"/>
        <v>2.1164021164021165E-3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125205.65625</v>
      </c>
      <c r="F63" s="54">
        <v>454142.5</v>
      </c>
      <c r="G63" s="21">
        <f t="shared" ref="G63:G68" si="8">(F63-E63)/E63</f>
        <v>2.6271723946177552</v>
      </c>
      <c r="H63" s="190">
        <v>456643.75</v>
      </c>
      <c r="I63" s="21">
        <f t="shared" ref="I63:I74" si="9">(F63-H63)/H63</f>
        <v>-5.4774646537919334E-3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6">
        <v>595299.80000000005</v>
      </c>
      <c r="F64" s="46">
        <v>2385019.5</v>
      </c>
      <c r="G64" s="21">
        <f t="shared" si="8"/>
        <v>3.0064174387426297</v>
      </c>
      <c r="H64" s="184">
        <v>2379982.5</v>
      </c>
      <c r="I64" s="21">
        <f t="shared" si="9"/>
        <v>2.1164021164021165E-3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418383.125</v>
      </c>
      <c r="F65" s="46">
        <v>884708.4444444445</v>
      </c>
      <c r="G65" s="21">
        <f t="shared" si="8"/>
        <v>1.1145892163897493</v>
      </c>
      <c r="H65" s="184">
        <v>890190</v>
      </c>
      <c r="I65" s="21">
        <f t="shared" si="9"/>
        <v>-6.1577366130326156E-3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153058.33333333334</v>
      </c>
      <c r="F66" s="46">
        <v>576154.80000000005</v>
      </c>
      <c r="G66" s="21">
        <f t="shared" si="8"/>
        <v>2.7642824631131919</v>
      </c>
      <c r="H66" s="184">
        <v>574938</v>
      </c>
      <c r="I66" s="21">
        <f t="shared" si="9"/>
        <v>2.1164021164021972E-3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71749.166666666657</v>
      </c>
      <c r="F67" s="46">
        <v>290052.57142857142</v>
      </c>
      <c r="G67" s="21">
        <f t="shared" si="8"/>
        <v>3.0425915018093792</v>
      </c>
      <c r="H67" s="184">
        <v>289440</v>
      </c>
      <c r="I67" s="21">
        <f t="shared" si="9"/>
        <v>2.1164021164020875E-3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59013.895833333328</v>
      </c>
      <c r="F68" s="58">
        <v>211992.71428571429</v>
      </c>
      <c r="G68" s="31">
        <f t="shared" si="8"/>
        <v>2.5922507960569621</v>
      </c>
      <c r="H68" s="193">
        <v>211545</v>
      </c>
      <c r="I68" s="31">
        <f t="shared" si="9"/>
        <v>2.1164021164021361E-3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65734.049107142855</v>
      </c>
      <c r="F70" s="43">
        <v>274393.25</v>
      </c>
      <c r="G70" s="21">
        <f>(F70-E70)/E70</f>
        <v>3.1742940489297142</v>
      </c>
      <c r="H70" s="182">
        <v>268261.875</v>
      </c>
      <c r="I70" s="21">
        <f t="shared" si="9"/>
        <v>2.2855931354390183E-2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50563.666666666664</v>
      </c>
      <c r="F71" s="47">
        <v>207393</v>
      </c>
      <c r="G71" s="21">
        <f>(F71-E71)/E71</f>
        <v>3.10162105859939</v>
      </c>
      <c r="H71" s="185">
        <v>208530</v>
      </c>
      <c r="I71" s="21">
        <f t="shared" si="9"/>
        <v>-5.4524528844770541E-3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26177.181547619046</v>
      </c>
      <c r="F72" s="47">
        <v>84638.125</v>
      </c>
      <c r="G72" s="21">
        <f>(F72-E72)/E72</f>
        <v>2.2332787563869072</v>
      </c>
      <c r="H72" s="185">
        <v>84459.375</v>
      </c>
      <c r="I72" s="21">
        <f t="shared" si="9"/>
        <v>2.1164021164021165E-3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31465.75</v>
      </c>
      <c r="F73" s="47">
        <v>148205.5</v>
      </c>
      <c r="G73" s="21">
        <f>(F73-E73)/E73</f>
        <v>3.7100577612165608</v>
      </c>
      <c r="H73" s="185">
        <v>147892.5</v>
      </c>
      <c r="I73" s="21">
        <f t="shared" si="9"/>
        <v>2.1164021164021165E-3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24872.262499999997</v>
      </c>
      <c r="F74" s="50">
        <v>122518.125</v>
      </c>
      <c r="G74" s="21">
        <f>(F74-E74)/E74</f>
        <v>3.9258938546503366</v>
      </c>
      <c r="H74" s="188">
        <v>120723.75</v>
      </c>
      <c r="I74" s="21">
        <f t="shared" si="9"/>
        <v>1.4863479638430715E-2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20357.8</v>
      </c>
      <c r="F76" s="43">
        <v>75128.666666666672</v>
      </c>
      <c r="G76" s="22">
        <f t="shared" ref="G76:G82" si="10">(F76-E76)/E76</f>
        <v>2.6904118650672797</v>
      </c>
      <c r="H76" s="182">
        <v>74970</v>
      </c>
      <c r="I76" s="22">
        <f t="shared" ref="I76:I82" si="11">(F76-H76)/H76</f>
        <v>2.1164021164021812E-3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28772.120535714286</v>
      </c>
      <c r="F77" s="32">
        <v>97242.688888888879</v>
      </c>
      <c r="G77" s="21">
        <f t="shared" si="10"/>
        <v>2.3797539798355625</v>
      </c>
      <c r="H77" s="176">
        <v>97780</v>
      </c>
      <c r="I77" s="21">
        <f t="shared" si="11"/>
        <v>-5.4951023840368292E-3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12886.065476190477</v>
      </c>
      <c r="F78" s="47">
        <v>45456</v>
      </c>
      <c r="G78" s="21">
        <f t="shared" si="10"/>
        <v>2.5275313542360029</v>
      </c>
      <c r="H78" s="185">
        <v>45738</v>
      </c>
      <c r="I78" s="21">
        <f t="shared" si="11"/>
        <v>-6.1655516200970744E-3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21077.34375</v>
      </c>
      <c r="F79" s="47">
        <v>101020.55555555556</v>
      </c>
      <c r="G79" s="21">
        <f t="shared" si="10"/>
        <v>3.7928504062830766</v>
      </c>
      <c r="H79" s="185">
        <v>97488.888888888891</v>
      </c>
      <c r="I79" s="21">
        <f t="shared" si="11"/>
        <v>3.6226350581262869E-2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31799.095238095237</v>
      </c>
      <c r="F80" s="61">
        <v>137355.5857142857</v>
      </c>
      <c r="G80" s="21">
        <f t="shared" si="10"/>
        <v>3.3194809376127798</v>
      </c>
      <c r="H80" s="194">
        <v>137065.5</v>
      </c>
      <c r="I80" s="21">
        <f t="shared" si="11"/>
        <v>2.1164021164020012E-3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75000</v>
      </c>
      <c r="F81" s="61">
        <v>741185.33333333337</v>
      </c>
      <c r="G81" s="21">
        <f t="shared" si="10"/>
        <v>8.8824711111111121</v>
      </c>
      <c r="H81" s="194">
        <v>739620</v>
      </c>
      <c r="I81" s="21">
        <f t="shared" si="11"/>
        <v>2.116402116402169E-3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48124.425000000003</v>
      </c>
      <c r="F82" s="50">
        <v>171933.11111111112</v>
      </c>
      <c r="G82" s="23">
        <f t="shared" si="10"/>
        <v>2.5726787615875124</v>
      </c>
      <c r="H82" s="188">
        <v>172580.625</v>
      </c>
      <c r="I82" s="23">
        <f t="shared" si="11"/>
        <v>-3.7519500748642901E-3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0" zoomScaleNormal="100" workbookViewId="0">
      <selection activeCell="E91" sqref="E9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215</v>
      </c>
      <c r="B10" s="2"/>
      <c r="C10" s="2"/>
    </row>
    <row r="11" spans="1:9" ht="18">
      <c r="A11" s="2"/>
      <c r="B11" s="2"/>
      <c r="C11" s="2"/>
      <c r="D11" s="245" t="s">
        <v>209</v>
      </c>
      <c r="E11" s="245"/>
      <c r="F11" s="206" t="s">
        <v>228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208</v>
      </c>
      <c r="F13" s="241" t="s">
        <v>217</v>
      </c>
      <c r="G13" s="224" t="s">
        <v>197</v>
      </c>
      <c r="H13" s="241" t="s">
        <v>212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4</v>
      </c>
      <c r="C16" s="163" t="s">
        <v>84</v>
      </c>
      <c r="D16" s="160" t="s">
        <v>161</v>
      </c>
      <c r="E16" s="181">
        <v>31213.436805555561</v>
      </c>
      <c r="F16" s="181">
        <v>41686.75</v>
      </c>
      <c r="G16" s="169">
        <f>(F16-E16)/E16</f>
        <v>0.33553860985216261</v>
      </c>
      <c r="H16" s="181">
        <v>61771.555555555555</v>
      </c>
      <c r="I16" s="169">
        <f>(F16-H16)/H16</f>
        <v>-0.32514650756191271</v>
      </c>
    </row>
    <row r="17" spans="1:9" ht="16.5">
      <c r="A17" s="130"/>
      <c r="B17" s="177" t="s">
        <v>17</v>
      </c>
      <c r="C17" s="164" t="s">
        <v>97</v>
      </c>
      <c r="D17" s="160" t="s">
        <v>161</v>
      </c>
      <c r="E17" s="184">
        <v>9251.1749999999993</v>
      </c>
      <c r="F17" s="184">
        <v>51721.488888888889</v>
      </c>
      <c r="G17" s="169">
        <f>(F17-E17)/E17</f>
        <v>4.590802129339127</v>
      </c>
      <c r="H17" s="184">
        <v>64760.411111111112</v>
      </c>
      <c r="I17" s="169">
        <f>(F17-H17)/H17</f>
        <v>-0.20134094269184002</v>
      </c>
    </row>
    <row r="18" spans="1:9" ht="16.5">
      <c r="A18" s="130"/>
      <c r="B18" s="177" t="s">
        <v>6</v>
      </c>
      <c r="C18" s="164" t="s">
        <v>86</v>
      </c>
      <c r="D18" s="160" t="s">
        <v>161</v>
      </c>
      <c r="E18" s="184">
        <v>18517.055357142857</v>
      </c>
      <c r="F18" s="184">
        <v>43554.888888888891</v>
      </c>
      <c r="G18" s="169">
        <f>(F18-E18)/E18</f>
        <v>1.3521498450393636</v>
      </c>
      <c r="H18" s="184">
        <v>53665.933333333334</v>
      </c>
      <c r="I18" s="169">
        <f>(F18-H18)/H18</f>
        <v>-0.18840712937278231</v>
      </c>
    </row>
    <row r="19" spans="1:9" ht="16.5">
      <c r="A19" s="130"/>
      <c r="B19" s="177" t="s">
        <v>8</v>
      </c>
      <c r="C19" s="164" t="s">
        <v>89</v>
      </c>
      <c r="D19" s="160" t="s">
        <v>161</v>
      </c>
      <c r="E19" s="184">
        <v>50264.114285714284</v>
      </c>
      <c r="F19" s="184">
        <v>141487.17142857143</v>
      </c>
      <c r="G19" s="169">
        <f>(F19-E19)/E19</f>
        <v>1.8148744574373994</v>
      </c>
      <c r="H19" s="184">
        <v>168606.28571428571</v>
      </c>
      <c r="I19" s="169">
        <f>(F19-H19)/H19</f>
        <v>-0.16084284266643167</v>
      </c>
    </row>
    <row r="20" spans="1:9" ht="16.5">
      <c r="A20" s="130"/>
      <c r="B20" s="177" t="s">
        <v>19</v>
      </c>
      <c r="C20" s="164" t="s">
        <v>99</v>
      </c>
      <c r="D20" s="160" t="s">
        <v>161</v>
      </c>
      <c r="E20" s="184">
        <v>16467.828472222223</v>
      </c>
      <c r="F20" s="184">
        <v>28393.155555555553</v>
      </c>
      <c r="G20" s="169">
        <f>(F20-E20)/E20</f>
        <v>0.72415905372398426</v>
      </c>
      <c r="H20" s="184">
        <v>33387.666666666672</v>
      </c>
      <c r="I20" s="169">
        <f>(F20-H20)/H20</f>
        <v>-0.14959149918965439</v>
      </c>
    </row>
    <row r="21" spans="1:9" ht="16.5">
      <c r="A21" s="130"/>
      <c r="B21" s="177" t="s">
        <v>5</v>
      </c>
      <c r="C21" s="164" t="s">
        <v>85</v>
      </c>
      <c r="D21" s="160" t="s">
        <v>161</v>
      </c>
      <c r="E21" s="184">
        <v>23356.143749999999</v>
      </c>
      <c r="F21" s="184">
        <v>49884.6</v>
      </c>
      <c r="G21" s="169">
        <f>(F21-E21)/E21</f>
        <v>1.1358234704305585</v>
      </c>
      <c r="H21" s="184">
        <v>57122.1</v>
      </c>
      <c r="I21" s="169">
        <f>(F21-H21)/H21</f>
        <v>-0.12670227460124892</v>
      </c>
    </row>
    <row r="22" spans="1:9" ht="16.5">
      <c r="A22" s="130"/>
      <c r="B22" s="177" t="s">
        <v>15</v>
      </c>
      <c r="C22" s="164" t="s">
        <v>95</v>
      </c>
      <c r="D22" s="160" t="s">
        <v>82</v>
      </c>
      <c r="E22" s="184">
        <v>11112.36875</v>
      </c>
      <c r="F22" s="184">
        <v>29705.174999999999</v>
      </c>
      <c r="G22" s="169">
        <f>(F22-E22)/E22</f>
        <v>1.6731631813424119</v>
      </c>
      <c r="H22" s="184">
        <v>32802.050000000003</v>
      </c>
      <c r="I22" s="169">
        <f>(F22-H22)/H22</f>
        <v>-9.4411020042954735E-2</v>
      </c>
    </row>
    <row r="23" spans="1:9" ht="16.5">
      <c r="A23" s="130"/>
      <c r="B23" s="177" t="s">
        <v>10</v>
      </c>
      <c r="C23" s="164" t="s">
        <v>90</v>
      </c>
      <c r="D23" s="162" t="s">
        <v>161</v>
      </c>
      <c r="E23" s="184">
        <v>19786.611111111113</v>
      </c>
      <c r="F23" s="184">
        <v>77665.96666666666</v>
      </c>
      <c r="G23" s="169">
        <f>(F23-E23)/E23</f>
        <v>2.9251777998028965</v>
      </c>
      <c r="H23" s="184">
        <v>84388.744444444441</v>
      </c>
      <c r="I23" s="169">
        <f>(F23-H23)/H23</f>
        <v>-7.966438915563652E-2</v>
      </c>
    </row>
    <row r="24" spans="1:9" ht="16.5">
      <c r="A24" s="130"/>
      <c r="B24" s="177" t="s">
        <v>11</v>
      </c>
      <c r="C24" s="164" t="s">
        <v>91</v>
      </c>
      <c r="D24" s="162" t="s">
        <v>81</v>
      </c>
      <c r="E24" s="184">
        <v>5210.1333333333332</v>
      </c>
      <c r="F24" s="184">
        <v>12748.8</v>
      </c>
      <c r="G24" s="169">
        <f>(F24-E24)/E24</f>
        <v>1.4469239430852696</v>
      </c>
      <c r="H24" s="184">
        <v>13608.222222222223</v>
      </c>
      <c r="I24" s="169">
        <f>(F24-H24)/H24</f>
        <v>-6.3154628737528043E-2</v>
      </c>
    </row>
    <row r="25" spans="1:9" ht="16.5">
      <c r="A25" s="130"/>
      <c r="B25" s="177" t="s">
        <v>7</v>
      </c>
      <c r="C25" s="164" t="s">
        <v>87</v>
      </c>
      <c r="D25" s="162" t="s">
        <v>161</v>
      </c>
      <c r="E25" s="184">
        <v>24113.435416666667</v>
      </c>
      <c r="F25" s="184">
        <v>15799.266666666666</v>
      </c>
      <c r="G25" s="169">
        <f>(F25-E25)/E25</f>
        <v>-0.34479403727987401</v>
      </c>
      <c r="H25" s="184">
        <v>16849.333333333336</v>
      </c>
      <c r="I25" s="169">
        <f>(F25-H25)/H25</f>
        <v>-6.2320962253699604E-2</v>
      </c>
    </row>
    <row r="26" spans="1:9" ht="16.5">
      <c r="A26" s="130"/>
      <c r="B26" s="177" t="s">
        <v>12</v>
      </c>
      <c r="C26" s="164" t="s">
        <v>92</v>
      </c>
      <c r="D26" s="162" t="s">
        <v>81</v>
      </c>
      <c r="E26" s="184">
        <v>4802.1625000000004</v>
      </c>
      <c r="F26" s="184">
        <v>13717.55</v>
      </c>
      <c r="G26" s="169">
        <f>(F26-E26)/E26</f>
        <v>1.8565359876930441</v>
      </c>
      <c r="H26" s="184">
        <v>14384.25</v>
      </c>
      <c r="I26" s="169">
        <f>(F26-H26)/H26</f>
        <v>-4.6349305664181363E-2</v>
      </c>
    </row>
    <row r="27" spans="1:9" ht="16.5">
      <c r="A27" s="130"/>
      <c r="B27" s="177" t="s">
        <v>14</v>
      </c>
      <c r="C27" s="164" t="s">
        <v>94</v>
      </c>
      <c r="D27" s="162" t="s">
        <v>81</v>
      </c>
      <c r="E27" s="184">
        <v>5727.5513888888891</v>
      </c>
      <c r="F27" s="184">
        <v>14034.25</v>
      </c>
      <c r="G27" s="169">
        <f>(F27-E27)/E27</f>
        <v>1.4503053830692143</v>
      </c>
      <c r="H27" s="184">
        <v>14635.225</v>
      </c>
      <c r="I27" s="169">
        <f>(F27-H27)/H27</f>
        <v>-4.1063598270610825E-2</v>
      </c>
    </row>
    <row r="28" spans="1:9" ht="16.5">
      <c r="A28" s="130"/>
      <c r="B28" s="177" t="s">
        <v>13</v>
      </c>
      <c r="C28" s="164" t="s">
        <v>93</v>
      </c>
      <c r="D28" s="162" t="s">
        <v>81</v>
      </c>
      <c r="E28" s="184">
        <v>4882.1499999999996</v>
      </c>
      <c r="F28" s="184">
        <v>14134.25</v>
      </c>
      <c r="G28" s="169">
        <f>(F28-E28)/E28</f>
        <v>1.8950872054320331</v>
      </c>
      <c r="H28" s="184">
        <v>14384.25</v>
      </c>
      <c r="I28" s="169">
        <f>(F28-H28)/H28</f>
        <v>-1.7380120618037089E-2</v>
      </c>
    </row>
    <row r="29" spans="1:9" ht="17.25" thickBot="1">
      <c r="A29" s="131"/>
      <c r="B29" s="177" t="s">
        <v>16</v>
      </c>
      <c r="C29" s="164" t="s">
        <v>96</v>
      </c>
      <c r="D29" s="162" t="s">
        <v>81</v>
      </c>
      <c r="E29" s="184">
        <v>4875.9624999999996</v>
      </c>
      <c r="F29" s="184">
        <v>14623.8</v>
      </c>
      <c r="G29" s="169">
        <f>(F29-E29)/E29</f>
        <v>1.9991617039712672</v>
      </c>
      <c r="H29" s="184">
        <v>14659.25</v>
      </c>
      <c r="I29" s="169">
        <f>(F29-H29)/H29</f>
        <v>-2.4182683288708992E-3</v>
      </c>
    </row>
    <row r="30" spans="1:9" ht="16.5">
      <c r="A30" s="37"/>
      <c r="B30" s="177" t="s">
        <v>18</v>
      </c>
      <c r="C30" s="164" t="s">
        <v>98</v>
      </c>
      <c r="D30" s="162" t="s">
        <v>83</v>
      </c>
      <c r="E30" s="184">
        <v>18365.889285714286</v>
      </c>
      <c r="F30" s="184">
        <v>59688.474999999999</v>
      </c>
      <c r="G30" s="169">
        <f>(F30-E30)/E30</f>
        <v>2.2499637818479092</v>
      </c>
      <c r="H30" s="184">
        <v>58928.125</v>
      </c>
      <c r="I30" s="169">
        <f>(F30-H30)/H30</f>
        <v>1.2903006840960891E-2</v>
      </c>
    </row>
    <row r="31" spans="1:9" ht="17.25" thickBot="1">
      <c r="A31" s="38"/>
      <c r="B31" s="178" t="s">
        <v>9</v>
      </c>
      <c r="C31" s="165" t="s">
        <v>88</v>
      </c>
      <c r="D31" s="161" t="s">
        <v>161</v>
      </c>
      <c r="E31" s="187">
        <v>14765.781944444443</v>
      </c>
      <c r="F31" s="187">
        <v>47108.155555555553</v>
      </c>
      <c r="G31" s="171">
        <f>(F31-E31)/E31</f>
        <v>2.1903596932961467</v>
      </c>
      <c r="H31" s="187">
        <v>45777.077777777777</v>
      </c>
      <c r="I31" s="171">
        <f>(F31-H31)/H31</f>
        <v>2.9077386377510117E-2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262711.79990079365</v>
      </c>
      <c r="F32" s="100">
        <f>SUM(F16:F31)</f>
        <v>655953.74365079368</v>
      </c>
      <c r="G32" s="101">
        <f t="shared" ref="G32" si="0">(F32-E32)/E32</f>
        <v>1.4968567985849808</v>
      </c>
      <c r="H32" s="100">
        <f>SUM(H16:H31)</f>
        <v>749730.48015873018</v>
      </c>
      <c r="I32" s="104">
        <f t="shared" ref="I32" si="1">(F32-H32)/H32</f>
        <v>-0.12508059761433526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11830.176388888889</v>
      </c>
      <c r="F34" s="190">
        <v>30276.555555555555</v>
      </c>
      <c r="G34" s="169">
        <f>(F34-E34)/E34</f>
        <v>1.5592649306557957</v>
      </c>
      <c r="H34" s="190">
        <v>31721.522222222222</v>
      </c>
      <c r="I34" s="169">
        <f>(F34-H34)/H34</f>
        <v>-4.5551618126774794E-2</v>
      </c>
    </row>
    <row r="35" spans="1:9" ht="16.5">
      <c r="A35" s="37"/>
      <c r="B35" s="177" t="s">
        <v>28</v>
      </c>
      <c r="C35" s="164" t="s">
        <v>102</v>
      </c>
      <c r="D35" s="160" t="s">
        <v>161</v>
      </c>
      <c r="E35" s="184">
        <v>16710.599999999999</v>
      </c>
      <c r="F35" s="184">
        <v>54540.766666666663</v>
      </c>
      <c r="G35" s="169">
        <f>(F35-E35)/E35</f>
        <v>2.2638425111406333</v>
      </c>
      <c r="H35" s="184">
        <v>56933.3</v>
      </c>
      <c r="I35" s="169">
        <f>(F35-H35)/H35</f>
        <v>-4.2023443807637006E-2</v>
      </c>
    </row>
    <row r="36" spans="1:9" ht="16.5">
      <c r="A36" s="37"/>
      <c r="B36" s="179" t="s">
        <v>27</v>
      </c>
      <c r="C36" s="164" t="s">
        <v>101</v>
      </c>
      <c r="D36" s="160" t="s">
        <v>161</v>
      </c>
      <c r="E36" s="184">
        <v>23609.855952380953</v>
      </c>
      <c r="F36" s="184">
        <v>140947.72500000001</v>
      </c>
      <c r="G36" s="169">
        <f>(F36-E36)/E36</f>
        <v>4.9698680620618543</v>
      </c>
      <c r="H36" s="184">
        <v>136487.88571428572</v>
      </c>
      <c r="I36" s="169">
        <f>(F36-H36)/H36</f>
        <v>3.2675715228311239E-2</v>
      </c>
    </row>
    <row r="37" spans="1:9" ht="16.5">
      <c r="A37" s="37"/>
      <c r="B37" s="177" t="s">
        <v>26</v>
      </c>
      <c r="C37" s="164" t="s">
        <v>100</v>
      </c>
      <c r="D37" s="160" t="s">
        <v>161</v>
      </c>
      <c r="E37" s="184">
        <v>24942.806250000001</v>
      </c>
      <c r="F37" s="184">
        <v>144805.37777777779</v>
      </c>
      <c r="G37" s="169">
        <f>(F37-E37)/E37</f>
        <v>4.8054966360402123</v>
      </c>
      <c r="H37" s="184">
        <v>135555.41111111111</v>
      </c>
      <c r="I37" s="169">
        <f>(F37-H37)/H37</f>
        <v>6.8237531728517473E-2</v>
      </c>
    </row>
    <row r="38" spans="1:9" ht="17.25" thickBot="1">
      <c r="A38" s="38"/>
      <c r="B38" s="179" t="s">
        <v>29</v>
      </c>
      <c r="C38" s="164" t="s">
        <v>103</v>
      </c>
      <c r="D38" s="172" t="s">
        <v>161</v>
      </c>
      <c r="E38" s="187">
        <v>12002.075000000001</v>
      </c>
      <c r="F38" s="187">
        <v>57625</v>
      </c>
      <c r="G38" s="171">
        <f>(F38-E38)/E38</f>
        <v>3.8012531166485797</v>
      </c>
      <c r="H38" s="187">
        <v>46500</v>
      </c>
      <c r="I38" s="171">
        <f>(F38-H38)/H38</f>
        <v>0.239247311827957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89095.513591269832</v>
      </c>
      <c r="F39" s="102">
        <f>SUM(F34:F38)</f>
        <v>428195.42500000005</v>
      </c>
      <c r="G39" s="103">
        <f t="shared" ref="G39" si="2">(F39-E39)/E39</f>
        <v>3.8060267878848331</v>
      </c>
      <c r="H39" s="102">
        <f>SUM(H34:H38)</f>
        <v>407198.11904761905</v>
      </c>
      <c r="I39" s="104">
        <f t="shared" ref="I39" si="3">(F39-H39)/H39</f>
        <v>5.156533139566271E-2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35</v>
      </c>
      <c r="C41" s="164" t="s">
        <v>152</v>
      </c>
      <c r="D41" s="168" t="s">
        <v>161</v>
      </c>
      <c r="E41" s="182">
        <v>65791.666666666657</v>
      </c>
      <c r="F41" s="184">
        <v>218993.75</v>
      </c>
      <c r="G41" s="169">
        <f>(F41-E41)/E41</f>
        <v>2.328594046865105</v>
      </c>
      <c r="H41" s="184">
        <v>253968.75</v>
      </c>
      <c r="I41" s="169">
        <f>(F41-H41)/H41</f>
        <v>-0.13771379352774701</v>
      </c>
    </row>
    <row r="42" spans="1:9" ht="16.5">
      <c r="A42" s="37"/>
      <c r="B42" s="177" t="s">
        <v>34</v>
      </c>
      <c r="C42" s="164" t="s">
        <v>154</v>
      </c>
      <c r="D42" s="160" t="s">
        <v>161</v>
      </c>
      <c r="E42" s="185">
        <v>72837.85714285713</v>
      </c>
      <c r="F42" s="184">
        <v>242313.625</v>
      </c>
      <c r="G42" s="169">
        <f>(F42-E42)/E42</f>
        <v>2.3267538956390421</v>
      </c>
      <c r="H42" s="184">
        <v>271845</v>
      </c>
      <c r="I42" s="169">
        <f>(F42-H42)/H42</f>
        <v>-0.1086331365300079</v>
      </c>
    </row>
    <row r="43" spans="1:9" ht="16.5">
      <c r="A43" s="37"/>
      <c r="B43" s="179" t="s">
        <v>36</v>
      </c>
      <c r="C43" s="164" t="s">
        <v>153</v>
      </c>
      <c r="D43" s="160" t="s">
        <v>161</v>
      </c>
      <c r="E43" s="185">
        <v>154562.1875</v>
      </c>
      <c r="F43" s="192">
        <v>575144.66666666663</v>
      </c>
      <c r="G43" s="169">
        <f>(F43-E43)/E43</f>
        <v>2.7211214202481875</v>
      </c>
      <c r="H43" s="192">
        <v>600075</v>
      </c>
      <c r="I43" s="169">
        <f>(F43-H43)/H43</f>
        <v>-4.154536238525746E-2</v>
      </c>
    </row>
    <row r="44" spans="1:9" ht="16.5">
      <c r="A44" s="37"/>
      <c r="B44" s="177" t="s">
        <v>31</v>
      </c>
      <c r="C44" s="164" t="s">
        <v>105</v>
      </c>
      <c r="D44" s="160" t="s">
        <v>161</v>
      </c>
      <c r="E44" s="185">
        <v>364854.28333333333</v>
      </c>
      <c r="F44" s="185">
        <v>1517619.2</v>
      </c>
      <c r="G44" s="169">
        <f>(F44-E44)/E44</f>
        <v>3.159521401626229</v>
      </c>
      <c r="H44" s="185">
        <v>1533775</v>
      </c>
      <c r="I44" s="169">
        <f>(F44-H44)/H44</f>
        <v>-1.0533357239490828E-2</v>
      </c>
    </row>
    <row r="45" spans="1:9" ht="16.5">
      <c r="A45" s="37"/>
      <c r="B45" s="177" t="s">
        <v>32</v>
      </c>
      <c r="C45" s="164" t="s">
        <v>106</v>
      </c>
      <c r="D45" s="160" t="s">
        <v>161</v>
      </c>
      <c r="E45" s="185">
        <v>285503.87142857141</v>
      </c>
      <c r="F45" s="185">
        <v>923984.7</v>
      </c>
      <c r="G45" s="169">
        <f>(F45-E45)/E45</f>
        <v>2.2363298451144344</v>
      </c>
      <c r="H45" s="185">
        <v>915867.5</v>
      </c>
      <c r="I45" s="169">
        <f>(F45-H45)/H45</f>
        <v>8.8628540700482917E-3</v>
      </c>
    </row>
    <row r="46" spans="1:9" ht="16.5" customHeight="1" thickBot="1">
      <c r="A46" s="38"/>
      <c r="B46" s="177" t="s">
        <v>33</v>
      </c>
      <c r="C46" s="164" t="s">
        <v>107</v>
      </c>
      <c r="D46" s="160" t="s">
        <v>161</v>
      </c>
      <c r="E46" s="188">
        <v>175586.12499999997</v>
      </c>
      <c r="F46" s="188">
        <v>591401.5</v>
      </c>
      <c r="G46" s="175">
        <f>(F46-E46)/E46</f>
        <v>2.3681562253281689</v>
      </c>
      <c r="H46" s="188">
        <v>586057.5</v>
      </c>
      <c r="I46" s="175">
        <f>(F46-H46)/H46</f>
        <v>9.118559185745426E-3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1119135.9910714284</v>
      </c>
      <c r="F47" s="83">
        <f>SUM(F41:F46)</f>
        <v>4069457.4416666664</v>
      </c>
      <c r="G47" s="103">
        <f t="shared" ref="G47" si="4">(F47-E47)/E47</f>
        <v>2.6362492799205626</v>
      </c>
      <c r="H47" s="102">
        <f>SUM(H41:H46)</f>
        <v>4161588.75</v>
      </c>
      <c r="I47" s="104">
        <f t="shared" ref="I47" si="5">(F47-H47)/H47</f>
        <v>-2.2138494182860711E-2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50</v>
      </c>
      <c r="C49" s="164" t="s">
        <v>159</v>
      </c>
      <c r="D49" s="168" t="s">
        <v>112</v>
      </c>
      <c r="E49" s="182">
        <v>269750</v>
      </c>
      <c r="F49" s="182">
        <v>1899000</v>
      </c>
      <c r="G49" s="169">
        <f>(F49-E49)/E49</f>
        <v>6.03985171455051</v>
      </c>
      <c r="H49" s="182">
        <v>1899000</v>
      </c>
      <c r="I49" s="169">
        <f>(F49-H49)/H49</f>
        <v>0</v>
      </c>
    </row>
    <row r="50" spans="1:9" ht="16.5">
      <c r="A50" s="37"/>
      <c r="B50" s="177" t="s">
        <v>48</v>
      </c>
      <c r="C50" s="164" t="s">
        <v>157</v>
      </c>
      <c r="D50" s="162" t="s">
        <v>114</v>
      </c>
      <c r="E50" s="185">
        <v>330605</v>
      </c>
      <c r="F50" s="185">
        <v>1308708.9042857143</v>
      </c>
      <c r="G50" s="169">
        <f>(F50-E50)/E50</f>
        <v>2.9585272584677007</v>
      </c>
      <c r="H50" s="185">
        <v>1305935.4757142856</v>
      </c>
      <c r="I50" s="169">
        <f>(F50-H50)/H50</f>
        <v>2.1237102621105399E-3</v>
      </c>
    </row>
    <row r="51" spans="1:9" ht="16.5">
      <c r="A51" s="37"/>
      <c r="B51" s="177" t="s">
        <v>45</v>
      </c>
      <c r="C51" s="164" t="s">
        <v>109</v>
      </c>
      <c r="D51" s="160" t="s">
        <v>108</v>
      </c>
      <c r="E51" s="185">
        <v>97230.333333333343</v>
      </c>
      <c r="F51" s="185">
        <v>344352.875</v>
      </c>
      <c r="G51" s="169">
        <f>(F51-E51)/E51</f>
        <v>2.5416198134327077</v>
      </c>
      <c r="H51" s="185">
        <v>343621.875</v>
      </c>
      <c r="I51" s="169">
        <f>(F51-H51)/H51</f>
        <v>2.1273383715748597E-3</v>
      </c>
    </row>
    <row r="52" spans="1:9" ht="16.5">
      <c r="A52" s="37"/>
      <c r="B52" s="177" t="s">
        <v>49</v>
      </c>
      <c r="C52" s="164" t="s">
        <v>158</v>
      </c>
      <c r="D52" s="160" t="s">
        <v>199</v>
      </c>
      <c r="E52" s="185">
        <v>25461.875</v>
      </c>
      <c r="F52" s="185">
        <v>145601.25</v>
      </c>
      <c r="G52" s="169">
        <f>(F52-E52)/E52</f>
        <v>4.7184025135619434</v>
      </c>
      <c r="H52" s="185">
        <v>145285</v>
      </c>
      <c r="I52" s="169">
        <f>(F52-H52)/H52</f>
        <v>2.1767560312489246E-3</v>
      </c>
    </row>
    <row r="53" spans="1:9" ht="16.5">
      <c r="A53" s="37"/>
      <c r="B53" s="177" t="s">
        <v>47</v>
      </c>
      <c r="C53" s="164" t="s">
        <v>113</v>
      </c>
      <c r="D53" s="162" t="s">
        <v>114</v>
      </c>
      <c r="E53" s="185">
        <v>261238.76785714284</v>
      </c>
      <c r="F53" s="185">
        <v>1027495</v>
      </c>
      <c r="G53" s="169">
        <f>(F53-E53)/E53</f>
        <v>2.9331643171808279</v>
      </c>
      <c r="H53" s="185">
        <v>1013991.4285714285</v>
      </c>
      <c r="I53" s="169">
        <f>(F53-H53)/H53</f>
        <v>1.331724415816425E-2</v>
      </c>
    </row>
    <row r="54" spans="1:9" ht="16.5" customHeight="1" thickBot="1">
      <c r="A54" s="38"/>
      <c r="B54" s="177" t="s">
        <v>46</v>
      </c>
      <c r="C54" s="164" t="s">
        <v>111</v>
      </c>
      <c r="D54" s="161" t="s">
        <v>110</v>
      </c>
      <c r="E54" s="188">
        <v>79378.28125</v>
      </c>
      <c r="F54" s="188">
        <v>327556.77777777775</v>
      </c>
      <c r="G54" s="175">
        <f>(F54-E54)/E54</f>
        <v>3.126528977695366</v>
      </c>
      <c r="H54" s="188">
        <v>313951.66666666669</v>
      </c>
      <c r="I54" s="175">
        <f>(F54-H54)/H54</f>
        <v>4.3335049804198306E-2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1063664.2574404762</v>
      </c>
      <c r="F55" s="83">
        <f>SUM(F49:F54)</f>
        <v>5052714.807063492</v>
      </c>
      <c r="G55" s="103">
        <f t="shared" ref="G55" si="6">(F55-E55)/E55</f>
        <v>3.7502910544554493</v>
      </c>
      <c r="H55" s="83">
        <f>SUM(H49:H54)</f>
        <v>5021785.445952381</v>
      </c>
      <c r="I55" s="104">
        <f t="shared" ref="I55" si="7">(F55-H55)/H55</f>
        <v>6.1590367497760066E-3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39</v>
      </c>
      <c r="C57" s="167" t="s">
        <v>116</v>
      </c>
      <c r="D57" s="168" t="s">
        <v>114</v>
      </c>
      <c r="E57" s="182">
        <v>58204.166666666664</v>
      </c>
      <c r="F57" s="143">
        <v>159096</v>
      </c>
      <c r="G57" s="170">
        <f>(F57-E57)/E57</f>
        <v>1.7334125563748302</v>
      </c>
      <c r="H57" s="143">
        <v>167832</v>
      </c>
      <c r="I57" s="170">
        <f>(F57-H57)/H57</f>
        <v>-5.2052052052052052E-2</v>
      </c>
    </row>
    <row r="58" spans="1:9" ht="16.5">
      <c r="A58" s="109"/>
      <c r="B58" s="199" t="s">
        <v>41</v>
      </c>
      <c r="C58" s="164" t="s">
        <v>118</v>
      </c>
      <c r="D58" s="160" t="s">
        <v>114</v>
      </c>
      <c r="E58" s="185">
        <v>51442.5</v>
      </c>
      <c r="F58" s="196">
        <v>178825.16666666666</v>
      </c>
      <c r="G58" s="169">
        <f>(F58-E58)/E58</f>
        <v>2.4762145437462539</v>
      </c>
      <c r="H58" s="196">
        <v>185976</v>
      </c>
      <c r="I58" s="169">
        <f>(F58-H58)/H58</f>
        <v>-3.8450301831060692E-2</v>
      </c>
    </row>
    <row r="59" spans="1:9" ht="16.5">
      <c r="A59" s="109"/>
      <c r="B59" s="199" t="s">
        <v>40</v>
      </c>
      <c r="C59" s="164" t="s">
        <v>117</v>
      </c>
      <c r="D59" s="160" t="s">
        <v>114</v>
      </c>
      <c r="E59" s="185">
        <v>40740.85</v>
      </c>
      <c r="F59" s="196">
        <v>142365.66666666666</v>
      </c>
      <c r="G59" s="169">
        <f>(F59-E59)/E59</f>
        <v>2.4944206285992232</v>
      </c>
      <c r="H59" s="196">
        <v>142065</v>
      </c>
      <c r="I59" s="169">
        <f>(F59-H59)/H59</f>
        <v>2.116402116402048E-3</v>
      </c>
    </row>
    <row r="60" spans="1:9" ht="16.5">
      <c r="A60" s="109"/>
      <c r="B60" s="199" t="s">
        <v>55</v>
      </c>
      <c r="C60" s="164" t="s">
        <v>122</v>
      </c>
      <c r="D60" s="160" t="s">
        <v>120</v>
      </c>
      <c r="E60" s="185">
        <v>58921.857142857145</v>
      </c>
      <c r="F60" s="196">
        <v>216321.85714285713</v>
      </c>
      <c r="G60" s="169">
        <f>(F60-E60)/E60</f>
        <v>2.6713346732839862</v>
      </c>
      <c r="H60" s="196">
        <v>215865</v>
      </c>
      <c r="I60" s="169">
        <f>(F60-H60)/H60</f>
        <v>2.1164021164020584E-3</v>
      </c>
    </row>
    <row r="61" spans="1:9" s="126" customFormat="1" ht="16.5">
      <c r="A61" s="148"/>
      <c r="B61" s="199" t="s">
        <v>56</v>
      </c>
      <c r="C61" s="164" t="s">
        <v>123</v>
      </c>
      <c r="D61" s="160" t="s">
        <v>120</v>
      </c>
      <c r="E61" s="185">
        <v>497887.5</v>
      </c>
      <c r="F61" s="201">
        <v>1069163</v>
      </c>
      <c r="G61" s="169">
        <f>(F61-E61)/E61</f>
        <v>1.147398759759986</v>
      </c>
      <c r="H61" s="201">
        <v>1066905</v>
      </c>
      <c r="I61" s="169">
        <f>(F61-H61)/H61</f>
        <v>2.1164021164021165E-3</v>
      </c>
    </row>
    <row r="62" spans="1:9" s="126" customFormat="1" ht="17.25" thickBot="1">
      <c r="A62" s="148"/>
      <c r="B62" s="200" t="s">
        <v>54</v>
      </c>
      <c r="C62" s="165" t="s">
        <v>121</v>
      </c>
      <c r="D62" s="161" t="s">
        <v>120</v>
      </c>
      <c r="E62" s="188">
        <v>50444.28571428571</v>
      </c>
      <c r="F62" s="197">
        <v>225927.14285714287</v>
      </c>
      <c r="G62" s="174">
        <f>(F62-E62)/E62</f>
        <v>3.4787459998300818</v>
      </c>
      <c r="H62" s="197">
        <v>224370</v>
      </c>
      <c r="I62" s="174">
        <f>(F62-H62)/H62</f>
        <v>6.9400671085388848E-3</v>
      </c>
    </row>
    <row r="63" spans="1:9" s="126" customFormat="1" ht="16.5">
      <c r="A63" s="148"/>
      <c r="B63" s="94" t="s">
        <v>38</v>
      </c>
      <c r="C63" s="163" t="s">
        <v>115</v>
      </c>
      <c r="D63" s="160" t="s">
        <v>114</v>
      </c>
      <c r="E63" s="185">
        <v>51665</v>
      </c>
      <c r="F63" s="195">
        <v>163073.4</v>
      </c>
      <c r="G63" s="169">
        <f>(F63-E63)/E63</f>
        <v>2.1563611729410623</v>
      </c>
      <c r="H63" s="195">
        <v>161595</v>
      </c>
      <c r="I63" s="169">
        <f>(F63-H63)/H63</f>
        <v>9.1487979207277095E-3</v>
      </c>
    </row>
    <row r="64" spans="1:9" s="126" customFormat="1" ht="16.5">
      <c r="A64" s="148"/>
      <c r="B64" s="199" t="s">
        <v>43</v>
      </c>
      <c r="C64" s="164" t="s">
        <v>119</v>
      </c>
      <c r="D64" s="162" t="s">
        <v>114</v>
      </c>
      <c r="E64" s="192">
        <v>16000</v>
      </c>
      <c r="F64" s="185">
        <v>109662.6</v>
      </c>
      <c r="G64" s="169">
        <f>(F64-E64)/E64</f>
        <v>5.8539125000000007</v>
      </c>
      <c r="H64" s="185">
        <v>105840</v>
      </c>
      <c r="I64" s="169">
        <f>(F64-H64)/H64</f>
        <v>3.6116780045351529E-2</v>
      </c>
    </row>
    <row r="65" spans="1:9" ht="16.5" customHeight="1" thickBot="1">
      <c r="A65" s="110"/>
      <c r="B65" s="200" t="s">
        <v>42</v>
      </c>
      <c r="C65" s="165" t="s">
        <v>198</v>
      </c>
      <c r="D65" s="161" t="s">
        <v>114</v>
      </c>
      <c r="E65" s="188">
        <v>27303.124999999996</v>
      </c>
      <c r="F65" s="197">
        <v>99750.666666666672</v>
      </c>
      <c r="G65" s="174">
        <f>(F65-E65)/E65</f>
        <v>2.6534523673266954</v>
      </c>
      <c r="H65" s="197">
        <v>95823</v>
      </c>
      <c r="I65" s="174">
        <f>(F65-H65)/H65</f>
        <v>4.0988767484494031E-2</v>
      </c>
    </row>
    <row r="66" spans="1:9" ht="15.75" customHeight="1" thickBot="1">
      <c r="A66" s="234" t="s">
        <v>192</v>
      </c>
      <c r="B66" s="246"/>
      <c r="C66" s="246"/>
      <c r="D66" s="247"/>
      <c r="E66" s="99">
        <f>SUM(E57:E65)</f>
        <v>852609.28452380956</v>
      </c>
      <c r="F66" s="99">
        <f>SUM(F57:F65)</f>
        <v>2364185.5</v>
      </c>
      <c r="G66" s="101">
        <f t="shared" ref="G66" si="8">(F66-E66)/E66</f>
        <v>1.772882659048711</v>
      </c>
      <c r="H66" s="99">
        <f>SUM(H57:H65)</f>
        <v>2366271</v>
      </c>
      <c r="I66" s="152">
        <f t="shared" ref="I66" si="9">(F66-H66)/H66</f>
        <v>-8.8134452900787781E-4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61</v>
      </c>
      <c r="C68" s="164" t="s">
        <v>130</v>
      </c>
      <c r="D68" s="168" t="s">
        <v>207</v>
      </c>
      <c r="E68" s="182">
        <v>418383.125</v>
      </c>
      <c r="F68" s="190">
        <v>884708.4444444445</v>
      </c>
      <c r="G68" s="169">
        <f>(F68-E68)/E68</f>
        <v>1.1145892163897493</v>
      </c>
      <c r="H68" s="190">
        <v>890190</v>
      </c>
      <c r="I68" s="169">
        <f>(F68-H68)/H68</f>
        <v>-6.1577366130326156E-3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125205.65625</v>
      </c>
      <c r="F69" s="184">
        <v>454142.5</v>
      </c>
      <c r="G69" s="169">
        <f>(F69-E69)/E69</f>
        <v>2.6271723946177552</v>
      </c>
      <c r="H69" s="184">
        <v>456643.75</v>
      </c>
      <c r="I69" s="169">
        <f>(F69-H69)/H69</f>
        <v>-5.4774646537919334E-3</v>
      </c>
    </row>
    <row r="70" spans="1:9" ht="16.5">
      <c r="A70" s="37"/>
      <c r="B70" s="177" t="s">
        <v>63</v>
      </c>
      <c r="C70" s="164" t="s">
        <v>132</v>
      </c>
      <c r="D70" s="162" t="s">
        <v>126</v>
      </c>
      <c r="E70" s="185">
        <v>71749.166666666657</v>
      </c>
      <c r="F70" s="184">
        <v>290052.57142857142</v>
      </c>
      <c r="G70" s="169">
        <f>(F70-E70)/E70</f>
        <v>3.0425915018093792</v>
      </c>
      <c r="H70" s="184">
        <v>289440</v>
      </c>
      <c r="I70" s="169">
        <f>(F70-H70)/H70</f>
        <v>2.1164021164020875E-3</v>
      </c>
    </row>
    <row r="71" spans="1:9" ht="16.5">
      <c r="A71" s="37"/>
      <c r="B71" s="177" t="s">
        <v>60</v>
      </c>
      <c r="C71" s="164" t="s">
        <v>129</v>
      </c>
      <c r="D71" s="162" t="s">
        <v>206</v>
      </c>
      <c r="E71" s="185">
        <v>595299.80000000005</v>
      </c>
      <c r="F71" s="184">
        <v>2385019.5</v>
      </c>
      <c r="G71" s="169">
        <f>(F71-E71)/E71</f>
        <v>3.0064174387426297</v>
      </c>
      <c r="H71" s="184">
        <v>2379982.5</v>
      </c>
      <c r="I71" s="169">
        <f>(F71-H71)/H71</f>
        <v>2.1164021164021165E-3</v>
      </c>
    </row>
    <row r="72" spans="1:9" ht="16.5">
      <c r="A72" s="37"/>
      <c r="B72" s="177" t="s">
        <v>64</v>
      </c>
      <c r="C72" s="164" t="s">
        <v>133</v>
      </c>
      <c r="D72" s="162" t="s">
        <v>127</v>
      </c>
      <c r="E72" s="185">
        <v>59013.895833333328</v>
      </c>
      <c r="F72" s="184">
        <v>211992.71428571429</v>
      </c>
      <c r="G72" s="169">
        <f>(F72-E72)/E72</f>
        <v>2.5922507960569621</v>
      </c>
      <c r="H72" s="184">
        <v>211545</v>
      </c>
      <c r="I72" s="169">
        <f>(F72-H72)/H72</f>
        <v>2.1164021164021361E-3</v>
      </c>
    </row>
    <row r="73" spans="1:9" ht="16.5" customHeight="1" thickBot="1">
      <c r="A73" s="37"/>
      <c r="B73" s="177" t="s">
        <v>62</v>
      </c>
      <c r="C73" s="164" t="s">
        <v>131</v>
      </c>
      <c r="D73" s="161" t="s">
        <v>125</v>
      </c>
      <c r="E73" s="188">
        <v>153058.33333333334</v>
      </c>
      <c r="F73" s="193">
        <v>576154.80000000005</v>
      </c>
      <c r="G73" s="175">
        <f>(F73-E73)/E73</f>
        <v>2.7642824631131919</v>
      </c>
      <c r="H73" s="193">
        <v>574938</v>
      </c>
      <c r="I73" s="175">
        <f>(F73-H73)/H73</f>
        <v>2.1164021164021972E-3</v>
      </c>
    </row>
    <row r="74" spans="1:9" ht="15.75" customHeight="1" thickBot="1">
      <c r="A74" s="234" t="s">
        <v>205</v>
      </c>
      <c r="B74" s="235"/>
      <c r="C74" s="235"/>
      <c r="D74" s="236"/>
      <c r="E74" s="83">
        <f>SUM(E68:E73)</f>
        <v>1422709.9770833333</v>
      </c>
      <c r="F74" s="83">
        <f>SUM(F68:F73)</f>
        <v>4802070.5301587302</v>
      </c>
      <c r="G74" s="103">
        <f t="shared" ref="G74" si="10">(F74-E74)/E74</f>
        <v>2.375298274075051</v>
      </c>
      <c r="H74" s="83">
        <f>SUM(H68:H73)</f>
        <v>4802739.25</v>
      </c>
      <c r="I74" s="104">
        <f t="shared" ref="I74" si="11">(F74-H74)/H74</f>
        <v>-1.39237174133444E-4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67</v>
      </c>
      <c r="C76" s="166" t="s">
        <v>139</v>
      </c>
      <c r="D76" s="168" t="s">
        <v>135</v>
      </c>
      <c r="E76" s="182">
        <v>50563.666666666664</v>
      </c>
      <c r="F76" s="182">
        <v>207393</v>
      </c>
      <c r="G76" s="169">
        <f>(F76-E76)/E76</f>
        <v>3.10162105859939</v>
      </c>
      <c r="H76" s="182">
        <v>208530</v>
      </c>
      <c r="I76" s="169">
        <f>(F76-H76)/H76</f>
        <v>-5.4524528844770541E-3</v>
      </c>
    </row>
    <row r="77" spans="1:9" ht="16.5">
      <c r="A77" s="37"/>
      <c r="B77" s="177" t="s">
        <v>69</v>
      </c>
      <c r="C77" s="164" t="s">
        <v>140</v>
      </c>
      <c r="D77" s="162" t="s">
        <v>136</v>
      </c>
      <c r="E77" s="185">
        <v>26177.181547619046</v>
      </c>
      <c r="F77" s="185">
        <v>84638.125</v>
      </c>
      <c r="G77" s="169">
        <f>(F77-E77)/E77</f>
        <v>2.2332787563869072</v>
      </c>
      <c r="H77" s="185">
        <v>84459.375</v>
      </c>
      <c r="I77" s="169">
        <f>(F77-H77)/H77</f>
        <v>2.1164021164021165E-3</v>
      </c>
    </row>
    <row r="78" spans="1:9" ht="16.5">
      <c r="A78" s="37"/>
      <c r="B78" s="177" t="s">
        <v>70</v>
      </c>
      <c r="C78" s="164" t="s">
        <v>141</v>
      </c>
      <c r="D78" s="162" t="s">
        <v>137</v>
      </c>
      <c r="E78" s="185">
        <v>31465.75</v>
      </c>
      <c r="F78" s="185">
        <v>148205.5</v>
      </c>
      <c r="G78" s="169">
        <f>(F78-E78)/E78</f>
        <v>3.7100577612165608</v>
      </c>
      <c r="H78" s="185">
        <v>147892.5</v>
      </c>
      <c r="I78" s="169">
        <f>(F78-H78)/H78</f>
        <v>2.1164021164021165E-3</v>
      </c>
    </row>
    <row r="79" spans="1:9" ht="16.5">
      <c r="A79" s="37"/>
      <c r="B79" s="177" t="s">
        <v>71</v>
      </c>
      <c r="C79" s="164" t="s">
        <v>200</v>
      </c>
      <c r="D79" s="162" t="s">
        <v>134</v>
      </c>
      <c r="E79" s="185">
        <v>24872.262499999997</v>
      </c>
      <c r="F79" s="185">
        <v>122518.125</v>
      </c>
      <c r="G79" s="169">
        <f>(F79-E79)/E79</f>
        <v>3.9258938546503366</v>
      </c>
      <c r="H79" s="185">
        <v>120723.75</v>
      </c>
      <c r="I79" s="169">
        <f>(F79-H79)/H79</f>
        <v>1.4863479638430715E-2</v>
      </c>
    </row>
    <row r="80" spans="1:9" ht="16.5" customHeight="1" thickBot="1">
      <c r="A80" s="38"/>
      <c r="B80" s="177" t="s">
        <v>68</v>
      </c>
      <c r="C80" s="164" t="s">
        <v>138</v>
      </c>
      <c r="D80" s="161" t="s">
        <v>134</v>
      </c>
      <c r="E80" s="188">
        <v>65734.049107142855</v>
      </c>
      <c r="F80" s="188">
        <v>274393.25</v>
      </c>
      <c r="G80" s="169">
        <f>(F80-E80)/E80</f>
        <v>3.1742940489297142</v>
      </c>
      <c r="H80" s="188">
        <v>268261.875</v>
      </c>
      <c r="I80" s="169">
        <f>(F80-H80)/H80</f>
        <v>2.2855931354390183E-2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198812.90982142853</v>
      </c>
      <c r="F81" s="83">
        <f>SUM(F76:F80)</f>
        <v>837148</v>
      </c>
      <c r="G81" s="103">
        <f t="shared" ref="G81" si="12">(F81-E81)/E81</f>
        <v>3.2107325965497746</v>
      </c>
      <c r="H81" s="83">
        <f>SUM(H76:H80)</f>
        <v>829867.5</v>
      </c>
      <c r="I81" s="104">
        <f t="shared" ref="I81" si="13">(F81-H81)/H81</f>
        <v>8.7730872699557459E-3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75</v>
      </c>
      <c r="C83" s="164" t="s">
        <v>148</v>
      </c>
      <c r="D83" s="168" t="s">
        <v>145</v>
      </c>
      <c r="E83" s="185">
        <v>12886.065476190477</v>
      </c>
      <c r="F83" s="182">
        <v>45456</v>
      </c>
      <c r="G83" s="170">
        <f>(F83-E83)/E83</f>
        <v>2.5275313542360029</v>
      </c>
      <c r="H83" s="182">
        <v>45738</v>
      </c>
      <c r="I83" s="170">
        <f>(F83-H83)/H83</f>
        <v>-6.1655516200970744E-3</v>
      </c>
    </row>
    <row r="84" spans="1:11" ht="16.5">
      <c r="A84" s="37"/>
      <c r="B84" s="177" t="s">
        <v>76</v>
      </c>
      <c r="C84" s="164" t="s">
        <v>143</v>
      </c>
      <c r="D84" s="160" t="s">
        <v>161</v>
      </c>
      <c r="E84" s="185">
        <v>28772.120535714286</v>
      </c>
      <c r="F84" s="176">
        <v>97242.688888888879</v>
      </c>
      <c r="G84" s="169">
        <f>(F84-E84)/E84</f>
        <v>2.3797539798355625</v>
      </c>
      <c r="H84" s="176">
        <v>97780</v>
      </c>
      <c r="I84" s="169">
        <f>(F84-H84)/H84</f>
        <v>-5.4951023840368292E-3</v>
      </c>
    </row>
    <row r="85" spans="1:11" ht="16.5">
      <c r="A85" s="37"/>
      <c r="B85" s="177" t="s">
        <v>80</v>
      </c>
      <c r="C85" s="164" t="s">
        <v>151</v>
      </c>
      <c r="D85" s="162" t="s">
        <v>150</v>
      </c>
      <c r="E85" s="185">
        <v>48124.425000000003</v>
      </c>
      <c r="F85" s="185">
        <v>171933.11111111112</v>
      </c>
      <c r="G85" s="169">
        <f>(F85-E85)/E85</f>
        <v>2.5726787615875124</v>
      </c>
      <c r="H85" s="185">
        <v>172580.625</v>
      </c>
      <c r="I85" s="169">
        <f>(F85-H85)/H85</f>
        <v>-3.7519500748642901E-3</v>
      </c>
    </row>
    <row r="86" spans="1:11" ht="16.5">
      <c r="A86" s="37"/>
      <c r="B86" s="177" t="s">
        <v>78</v>
      </c>
      <c r="C86" s="164" t="s">
        <v>149</v>
      </c>
      <c r="D86" s="162" t="s">
        <v>147</v>
      </c>
      <c r="E86" s="185">
        <v>31799.095238095237</v>
      </c>
      <c r="F86" s="185">
        <v>137355.5857142857</v>
      </c>
      <c r="G86" s="169">
        <f>(F86-E86)/E86</f>
        <v>3.3194809376127798</v>
      </c>
      <c r="H86" s="185">
        <v>137065.5</v>
      </c>
      <c r="I86" s="169">
        <f>(F86-H86)/H86</f>
        <v>2.1164021164020012E-3</v>
      </c>
    </row>
    <row r="87" spans="1:11" ht="16.5">
      <c r="A87" s="37"/>
      <c r="B87" s="177" t="s">
        <v>79</v>
      </c>
      <c r="C87" s="164" t="s">
        <v>155</v>
      </c>
      <c r="D87" s="173" t="s">
        <v>156</v>
      </c>
      <c r="E87" s="194">
        <v>75000</v>
      </c>
      <c r="F87" s="194">
        <v>741185.33333333337</v>
      </c>
      <c r="G87" s="169">
        <f>(F87-E87)/E87</f>
        <v>8.8824711111111121</v>
      </c>
      <c r="H87" s="194">
        <v>739620</v>
      </c>
      <c r="I87" s="169">
        <f>(F87-H87)/H87</f>
        <v>2.116402116402169E-3</v>
      </c>
    </row>
    <row r="88" spans="1:11" ht="16.5">
      <c r="A88" s="37"/>
      <c r="B88" s="177" t="s">
        <v>74</v>
      </c>
      <c r="C88" s="164" t="s">
        <v>144</v>
      </c>
      <c r="D88" s="173" t="s">
        <v>142</v>
      </c>
      <c r="E88" s="194">
        <v>20357.8</v>
      </c>
      <c r="F88" s="194">
        <v>75128.666666666672</v>
      </c>
      <c r="G88" s="169">
        <f>(F88-E88)/E88</f>
        <v>2.6904118650672797</v>
      </c>
      <c r="H88" s="194">
        <v>74970</v>
      </c>
      <c r="I88" s="169">
        <f>(F88-H88)/H88</f>
        <v>2.1164021164021812E-3</v>
      </c>
    </row>
    <row r="89" spans="1:11" ht="16.5" customHeight="1" thickBot="1">
      <c r="A89" s="35"/>
      <c r="B89" s="178" t="s">
        <v>77</v>
      </c>
      <c r="C89" s="165" t="s">
        <v>146</v>
      </c>
      <c r="D89" s="161" t="s">
        <v>162</v>
      </c>
      <c r="E89" s="188">
        <v>21077.34375</v>
      </c>
      <c r="F89" s="188">
        <v>101020.55555555556</v>
      </c>
      <c r="G89" s="171">
        <f>(F89-E89)/E89</f>
        <v>3.7928504062830766</v>
      </c>
      <c r="H89" s="188">
        <v>97488.888888888891</v>
      </c>
      <c r="I89" s="171">
        <f>(F89-H89)/H89</f>
        <v>3.6226350581262869E-2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238016.84999999998</v>
      </c>
      <c r="F90" s="83">
        <f>SUM(F83:F89)</f>
        <v>1369321.9412698413</v>
      </c>
      <c r="G90" s="111">
        <f t="shared" ref="G90:G91" si="14">(F90-E90)/E90</f>
        <v>4.7530462287432238</v>
      </c>
      <c r="H90" s="83">
        <f>SUM(H83:H89)</f>
        <v>1365243.013888889</v>
      </c>
      <c r="I90" s="104">
        <f t="shared" ref="I90:I91" si="15">(F90-H90)/H90</f>
        <v>2.9876932820432299E-3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5246756.5834325394</v>
      </c>
      <c r="F91" s="99">
        <f>SUM(F32,F39,F47,F55,F66,F74,F81,F90)</f>
        <v>19579047.388809521</v>
      </c>
      <c r="G91" s="101">
        <f t="shared" si="14"/>
        <v>2.7316477479884327</v>
      </c>
      <c r="H91" s="99">
        <f>SUM(H32,H39,H47,H55,H66,H74,H81,H90)</f>
        <v>19704423.559047617</v>
      </c>
      <c r="I91" s="112">
        <f t="shared" si="15"/>
        <v>-6.3628438488639617E-3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0" bestFit="1" customWidth="1"/>
    <col min="12" max="12" width="9.140625" style="220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218</v>
      </c>
      <c r="B9" s="26"/>
      <c r="C9" s="26"/>
      <c r="D9" s="26"/>
      <c r="E9" s="219"/>
      <c r="F9" s="219"/>
    </row>
    <row r="10" spans="1:12" ht="18">
      <c r="A10" s="2" t="s">
        <v>219</v>
      </c>
      <c r="B10" s="2"/>
      <c r="C10" s="2"/>
    </row>
    <row r="11" spans="1:12" ht="18">
      <c r="A11" s="2" t="s">
        <v>220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221</v>
      </c>
      <c r="E13" s="224" t="s">
        <v>222</v>
      </c>
      <c r="F13" s="224" t="s">
        <v>223</v>
      </c>
      <c r="G13" s="224" t="s">
        <v>224</v>
      </c>
      <c r="H13" s="224" t="s">
        <v>225</v>
      </c>
      <c r="I13" s="224" t="s">
        <v>226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7"/>
    </row>
    <row r="16" spans="1:12" ht="18">
      <c r="A16" s="87"/>
      <c r="B16" s="208" t="s">
        <v>4</v>
      </c>
      <c r="C16" s="163" t="s">
        <v>163</v>
      </c>
      <c r="D16" s="209">
        <v>30000</v>
      </c>
      <c r="E16" s="209">
        <v>55000</v>
      </c>
      <c r="F16" s="209">
        <v>42500</v>
      </c>
      <c r="G16" s="155">
        <v>37500</v>
      </c>
      <c r="H16" s="155">
        <v>35000</v>
      </c>
      <c r="I16" s="155">
        <f>AVERAGE(D16:H16)</f>
        <v>40000</v>
      </c>
      <c r="K16" s="207"/>
      <c r="L16" s="210"/>
    </row>
    <row r="17" spans="1:16" ht="18">
      <c r="A17" s="88"/>
      <c r="B17" s="211" t="s">
        <v>5</v>
      </c>
      <c r="C17" s="164" t="s">
        <v>164</v>
      </c>
      <c r="D17" s="202">
        <v>40000</v>
      </c>
      <c r="E17" s="202">
        <v>30000</v>
      </c>
      <c r="F17" s="202">
        <v>45000</v>
      </c>
      <c r="G17" s="125">
        <v>57500</v>
      </c>
      <c r="H17" s="125">
        <v>36666</v>
      </c>
      <c r="I17" s="155">
        <f t="shared" ref="I17:I40" si="0">AVERAGE(D17:H17)</f>
        <v>41833.199999999997</v>
      </c>
      <c r="K17" s="207"/>
      <c r="L17" s="210"/>
    </row>
    <row r="18" spans="1:16" ht="18">
      <c r="A18" s="88"/>
      <c r="B18" s="211" t="s">
        <v>6</v>
      </c>
      <c r="C18" s="164" t="s">
        <v>165</v>
      </c>
      <c r="D18" s="202">
        <v>25000</v>
      </c>
      <c r="E18" s="212">
        <v>35000</v>
      </c>
      <c r="F18" s="202">
        <v>40000</v>
      </c>
      <c r="G18" s="125">
        <v>32500</v>
      </c>
      <c r="H18" s="125">
        <v>35000</v>
      </c>
      <c r="I18" s="155">
        <f t="shared" si="0"/>
        <v>33500</v>
      </c>
      <c r="K18" s="207"/>
      <c r="L18" s="210"/>
    </row>
    <row r="19" spans="1:16" ht="18">
      <c r="A19" s="88"/>
      <c r="B19" s="211" t="s">
        <v>7</v>
      </c>
      <c r="C19" s="164" t="s">
        <v>166</v>
      </c>
      <c r="D19" s="202">
        <v>10000</v>
      </c>
      <c r="E19" s="202">
        <v>15000</v>
      </c>
      <c r="F19" s="202">
        <v>15000</v>
      </c>
      <c r="G19" s="125">
        <v>15000</v>
      </c>
      <c r="H19" s="125">
        <v>11666</v>
      </c>
      <c r="I19" s="155">
        <f t="shared" si="0"/>
        <v>13333.2</v>
      </c>
      <c r="K19" s="207"/>
      <c r="L19" s="210"/>
      <c r="P19" s="220"/>
    </row>
    <row r="20" spans="1:16" ht="18">
      <c r="A20" s="88"/>
      <c r="B20" s="211" t="s">
        <v>8</v>
      </c>
      <c r="C20" s="164" t="s">
        <v>167</v>
      </c>
      <c r="D20" s="202">
        <v>135000</v>
      </c>
      <c r="E20" s="202">
        <v>100000</v>
      </c>
      <c r="F20" s="212">
        <v>122500</v>
      </c>
      <c r="G20" s="125">
        <v>112500</v>
      </c>
      <c r="H20" s="125">
        <v>116666</v>
      </c>
      <c r="I20" s="155">
        <f t="shared" si="0"/>
        <v>117333.2</v>
      </c>
      <c r="K20" s="207"/>
      <c r="L20" s="210"/>
    </row>
    <row r="21" spans="1:16" ht="18.75" customHeight="1">
      <c r="A21" s="88"/>
      <c r="B21" s="211" t="s">
        <v>9</v>
      </c>
      <c r="C21" s="164" t="s">
        <v>168</v>
      </c>
      <c r="D21" s="202">
        <v>30000</v>
      </c>
      <c r="E21" s="202">
        <v>50000</v>
      </c>
      <c r="F21" s="202">
        <v>42500</v>
      </c>
      <c r="G21" s="125">
        <v>40000</v>
      </c>
      <c r="H21" s="125">
        <v>36666</v>
      </c>
      <c r="I21" s="155">
        <f t="shared" si="0"/>
        <v>39833.199999999997</v>
      </c>
      <c r="K21" s="207"/>
      <c r="L21" s="210"/>
    </row>
    <row r="22" spans="1:16" ht="18">
      <c r="A22" s="88"/>
      <c r="B22" s="211" t="s">
        <v>10</v>
      </c>
      <c r="C22" s="164" t="s">
        <v>169</v>
      </c>
      <c r="D22" s="202">
        <v>50000</v>
      </c>
      <c r="E22" s="202">
        <v>25000</v>
      </c>
      <c r="F22" s="202">
        <v>55000</v>
      </c>
      <c r="G22" s="125">
        <v>100000</v>
      </c>
      <c r="H22" s="125">
        <v>73333</v>
      </c>
      <c r="I22" s="155">
        <f t="shared" si="0"/>
        <v>60666.6</v>
      </c>
      <c r="K22" s="207"/>
      <c r="L22" s="210"/>
    </row>
    <row r="23" spans="1:16" ht="18">
      <c r="A23" s="88"/>
      <c r="B23" s="211" t="s">
        <v>11</v>
      </c>
      <c r="C23" s="164" t="s">
        <v>170</v>
      </c>
      <c r="D23" s="202">
        <v>12000</v>
      </c>
      <c r="E23" s="202">
        <v>10000</v>
      </c>
      <c r="F23" s="212">
        <v>10000</v>
      </c>
      <c r="G23" s="125">
        <v>10000</v>
      </c>
      <c r="H23" s="125">
        <v>8333</v>
      </c>
      <c r="I23" s="155">
        <f t="shared" si="0"/>
        <v>10066.6</v>
      </c>
      <c r="K23" s="207"/>
      <c r="L23" s="210"/>
    </row>
    <row r="24" spans="1:16" ht="18">
      <c r="A24" s="88"/>
      <c r="B24" s="211" t="s">
        <v>12</v>
      </c>
      <c r="C24" s="164" t="s">
        <v>171</v>
      </c>
      <c r="D24" s="202">
        <v>12000</v>
      </c>
      <c r="E24" s="202">
        <v>10000</v>
      </c>
      <c r="F24" s="202">
        <v>12500</v>
      </c>
      <c r="G24" s="125">
        <v>10000</v>
      </c>
      <c r="H24" s="125">
        <v>8333</v>
      </c>
      <c r="I24" s="155">
        <f t="shared" si="0"/>
        <v>10566.6</v>
      </c>
      <c r="K24" s="207"/>
      <c r="L24" s="210"/>
    </row>
    <row r="25" spans="1:16" ht="18">
      <c r="A25" s="88"/>
      <c r="B25" s="211" t="s">
        <v>13</v>
      </c>
      <c r="C25" s="164" t="s">
        <v>172</v>
      </c>
      <c r="D25" s="202">
        <v>12000</v>
      </c>
      <c r="E25" s="202">
        <v>10000</v>
      </c>
      <c r="F25" s="202">
        <v>12500</v>
      </c>
      <c r="G25" s="125">
        <v>10000</v>
      </c>
      <c r="H25" s="125">
        <v>10000</v>
      </c>
      <c r="I25" s="155">
        <f t="shared" si="0"/>
        <v>10900</v>
      </c>
      <c r="K25" s="207"/>
      <c r="L25" s="210"/>
    </row>
    <row r="26" spans="1:16" ht="18">
      <c r="A26" s="88"/>
      <c r="B26" s="211" t="s">
        <v>14</v>
      </c>
      <c r="C26" s="164" t="s">
        <v>173</v>
      </c>
      <c r="D26" s="202">
        <v>12000</v>
      </c>
      <c r="E26" s="202">
        <v>10000</v>
      </c>
      <c r="F26" s="202">
        <v>12500</v>
      </c>
      <c r="G26" s="125">
        <v>10000</v>
      </c>
      <c r="H26" s="125">
        <v>9000</v>
      </c>
      <c r="I26" s="155">
        <f t="shared" si="0"/>
        <v>10700</v>
      </c>
      <c r="K26" s="207"/>
      <c r="L26" s="210"/>
    </row>
    <row r="27" spans="1:16" ht="18">
      <c r="A27" s="88"/>
      <c r="B27" s="211" t="s">
        <v>15</v>
      </c>
      <c r="C27" s="164" t="s">
        <v>174</v>
      </c>
      <c r="D27" s="202">
        <v>30000</v>
      </c>
      <c r="E27" s="202">
        <v>20000</v>
      </c>
      <c r="F27" s="202">
        <v>25000</v>
      </c>
      <c r="G27" s="125">
        <v>27500</v>
      </c>
      <c r="H27" s="125">
        <v>28333</v>
      </c>
      <c r="I27" s="155">
        <f t="shared" si="0"/>
        <v>26166.6</v>
      </c>
      <c r="K27" s="207"/>
      <c r="L27" s="210"/>
    </row>
    <row r="28" spans="1:16" ht="18">
      <c r="A28" s="88"/>
      <c r="B28" s="211" t="s">
        <v>16</v>
      </c>
      <c r="C28" s="164" t="s">
        <v>175</v>
      </c>
      <c r="D28" s="202">
        <v>12000</v>
      </c>
      <c r="E28" s="202">
        <v>10000</v>
      </c>
      <c r="F28" s="202">
        <v>10000</v>
      </c>
      <c r="G28" s="125">
        <v>20000</v>
      </c>
      <c r="H28" s="125">
        <v>8333</v>
      </c>
      <c r="I28" s="155">
        <f t="shared" si="0"/>
        <v>12066.6</v>
      </c>
      <c r="K28" s="207"/>
      <c r="L28" s="210"/>
    </row>
    <row r="29" spans="1:16" ht="18">
      <c r="A29" s="88"/>
      <c r="B29" s="211" t="s">
        <v>17</v>
      </c>
      <c r="C29" s="164" t="s">
        <v>176</v>
      </c>
      <c r="D29" s="202">
        <v>60000</v>
      </c>
      <c r="E29" s="212">
        <v>65000</v>
      </c>
      <c r="F29" s="202">
        <v>52500</v>
      </c>
      <c r="G29" s="125">
        <v>52500</v>
      </c>
      <c r="H29" s="125">
        <v>41666</v>
      </c>
      <c r="I29" s="155">
        <f t="shared" si="0"/>
        <v>54333.2</v>
      </c>
      <c r="K29" s="207"/>
      <c r="L29" s="210"/>
    </row>
    <row r="30" spans="1:16" ht="18">
      <c r="A30" s="88"/>
      <c r="B30" s="211" t="s">
        <v>18</v>
      </c>
      <c r="C30" s="164" t="s">
        <v>177</v>
      </c>
      <c r="D30" s="202">
        <v>50000</v>
      </c>
      <c r="E30" s="202">
        <v>60000</v>
      </c>
      <c r="F30" s="202">
        <v>47500</v>
      </c>
      <c r="G30" s="125">
        <v>35000</v>
      </c>
      <c r="H30" s="125">
        <v>31666</v>
      </c>
      <c r="I30" s="155">
        <f t="shared" si="0"/>
        <v>44833.2</v>
      </c>
      <c r="K30" s="207"/>
      <c r="L30" s="210"/>
    </row>
    <row r="31" spans="1:16" ht="16.5" customHeight="1" thickBot="1">
      <c r="A31" s="89"/>
      <c r="B31" s="213" t="s">
        <v>19</v>
      </c>
      <c r="C31" s="165" t="s">
        <v>178</v>
      </c>
      <c r="D31" s="203">
        <v>25000</v>
      </c>
      <c r="E31" s="203">
        <v>35000</v>
      </c>
      <c r="F31" s="203">
        <v>24500</v>
      </c>
      <c r="G31" s="158">
        <v>25000</v>
      </c>
      <c r="H31" s="158">
        <v>21666</v>
      </c>
      <c r="I31" s="155">
        <f t="shared" si="0"/>
        <v>26233.200000000001</v>
      </c>
      <c r="K31" s="207"/>
      <c r="L31" s="21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4"/>
      <c r="L32" s="215"/>
    </row>
    <row r="33" spans="1:12" ht="18">
      <c r="A33" s="87"/>
      <c r="B33" s="208" t="s">
        <v>26</v>
      </c>
      <c r="C33" s="166" t="s">
        <v>179</v>
      </c>
      <c r="D33" s="209">
        <v>100000</v>
      </c>
      <c r="E33" s="209">
        <v>75000</v>
      </c>
      <c r="F33" s="209">
        <v>100000</v>
      </c>
      <c r="G33" s="155">
        <v>120000</v>
      </c>
      <c r="H33" s="155">
        <v>86666</v>
      </c>
      <c r="I33" s="155">
        <f t="shared" si="0"/>
        <v>96333.2</v>
      </c>
      <c r="K33" s="216"/>
      <c r="L33" s="210"/>
    </row>
    <row r="34" spans="1:12" ht="18">
      <c r="A34" s="88"/>
      <c r="B34" s="211" t="s">
        <v>27</v>
      </c>
      <c r="C34" s="164" t="s">
        <v>180</v>
      </c>
      <c r="D34" s="202">
        <v>100000</v>
      </c>
      <c r="E34" s="202">
        <v>75000</v>
      </c>
      <c r="F34" s="202">
        <v>100000</v>
      </c>
      <c r="G34" s="125">
        <v>120000</v>
      </c>
      <c r="H34" s="125">
        <v>86666</v>
      </c>
      <c r="I34" s="155">
        <f t="shared" si="0"/>
        <v>96333.2</v>
      </c>
      <c r="K34" s="216"/>
      <c r="L34" s="210"/>
    </row>
    <row r="35" spans="1:12" ht="18">
      <c r="A35" s="88"/>
      <c r="B35" s="208" t="s">
        <v>28</v>
      </c>
      <c r="C35" s="164" t="s">
        <v>181</v>
      </c>
      <c r="D35" s="202">
        <v>45000</v>
      </c>
      <c r="E35" s="202">
        <v>45000</v>
      </c>
      <c r="F35" s="202">
        <v>42500</v>
      </c>
      <c r="G35" s="125">
        <v>55000</v>
      </c>
      <c r="H35" s="125">
        <v>51666</v>
      </c>
      <c r="I35" s="155">
        <f t="shared" si="0"/>
        <v>47833.2</v>
      </c>
      <c r="K35" s="216"/>
      <c r="L35" s="210"/>
    </row>
    <row r="36" spans="1:12" ht="18">
      <c r="A36" s="88"/>
      <c r="B36" s="211" t="s">
        <v>29</v>
      </c>
      <c r="C36" s="164" t="s">
        <v>182</v>
      </c>
      <c r="D36" s="202">
        <v>40000</v>
      </c>
      <c r="E36" s="202">
        <v>35000</v>
      </c>
      <c r="F36" s="202">
        <v>37500</v>
      </c>
      <c r="G36" s="125">
        <v>55000</v>
      </c>
      <c r="H36" s="125">
        <v>40000</v>
      </c>
      <c r="I36" s="155">
        <f t="shared" si="0"/>
        <v>41500</v>
      </c>
      <c r="K36" s="216"/>
      <c r="L36" s="210"/>
    </row>
    <row r="37" spans="1:12" ht="16.5" customHeight="1" thickBot="1">
      <c r="A37" s="89"/>
      <c r="B37" s="208" t="s">
        <v>30</v>
      </c>
      <c r="C37" s="164" t="s">
        <v>183</v>
      </c>
      <c r="D37" s="202">
        <v>25000</v>
      </c>
      <c r="E37" s="202">
        <v>15000</v>
      </c>
      <c r="F37" s="202">
        <v>25000</v>
      </c>
      <c r="G37" s="125">
        <v>25000</v>
      </c>
      <c r="H37" s="125">
        <v>20000</v>
      </c>
      <c r="I37" s="155">
        <f t="shared" si="0"/>
        <v>22000</v>
      </c>
      <c r="K37" s="216"/>
      <c r="L37" s="21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4"/>
      <c r="L38" s="215"/>
    </row>
    <row r="39" spans="1:12" ht="18">
      <c r="A39" s="87"/>
      <c r="B39" s="217" t="s">
        <v>31</v>
      </c>
      <c r="C39" s="167" t="s">
        <v>227</v>
      </c>
      <c r="D39" s="181">
        <v>1420500</v>
      </c>
      <c r="E39" s="181">
        <v>1600000</v>
      </c>
      <c r="F39" s="181">
        <v>1325800</v>
      </c>
      <c r="G39" s="125">
        <v>1325800</v>
      </c>
      <c r="H39" s="218">
        <v>1246252</v>
      </c>
      <c r="I39" s="155">
        <f t="shared" si="0"/>
        <v>1383670.4</v>
      </c>
      <c r="K39" s="216"/>
      <c r="L39" s="210"/>
    </row>
    <row r="40" spans="1:12" ht="18.75" thickBot="1">
      <c r="A40" s="89"/>
      <c r="B40" s="213" t="s">
        <v>32</v>
      </c>
      <c r="C40" s="165" t="s">
        <v>185</v>
      </c>
      <c r="D40" s="187">
        <v>994350</v>
      </c>
      <c r="E40" s="187">
        <v>1000000</v>
      </c>
      <c r="F40" s="187">
        <v>1041700</v>
      </c>
      <c r="G40" s="125">
        <v>994350</v>
      </c>
      <c r="H40" s="125">
        <v>1025601</v>
      </c>
      <c r="I40" s="155">
        <f t="shared" si="0"/>
        <v>1011200.2</v>
      </c>
      <c r="K40" s="216"/>
      <c r="L40" s="210"/>
    </row>
    <row r="41" spans="1:12">
      <c r="D41" s="90">
        <f>SUM(D16:D40)</f>
        <v>3269850</v>
      </c>
      <c r="E41" s="90">
        <f t="shared" ref="E41:H41" si="1">SUM(E16:E40)</f>
        <v>3385000</v>
      </c>
      <c r="F41" s="90">
        <f t="shared" si="1"/>
        <v>3242000</v>
      </c>
      <c r="G41" s="90">
        <f t="shared" si="1"/>
        <v>3290150</v>
      </c>
      <c r="H41" s="90">
        <f t="shared" si="1"/>
        <v>3069178</v>
      </c>
      <c r="I41" s="90"/>
    </row>
    <row r="44" spans="1:12" ht="14.25" customHeight="1"/>
    <row r="48" spans="1:12" ht="15" customHeight="1"/>
    <row r="49" spans="11:12" s="126" customFormat="1" ht="15" customHeight="1">
      <c r="K49" s="220"/>
      <c r="L49" s="220"/>
    </row>
    <row r="50" spans="11:12" s="126" customFormat="1" ht="15" customHeight="1">
      <c r="K50" s="220"/>
      <c r="L50" s="220"/>
    </row>
    <row r="51" spans="11:12" s="126" customFormat="1" ht="15" customHeight="1">
      <c r="K51" s="220"/>
      <c r="L51" s="220"/>
    </row>
    <row r="52" spans="11:12" s="126" customFormat="1" ht="15" customHeight="1">
      <c r="K52" s="220"/>
      <c r="L52" s="220"/>
    </row>
    <row r="53" spans="11:12" s="126" customFormat="1" ht="15" customHeight="1">
      <c r="K53" s="220"/>
      <c r="L53" s="220"/>
    </row>
    <row r="54" spans="11:12" s="126" customFormat="1" ht="15" customHeight="1">
      <c r="K54" s="220"/>
      <c r="L54" s="220"/>
    </row>
    <row r="55" spans="11:12" s="126" customFormat="1" ht="15" customHeight="1">
      <c r="K55" s="220"/>
      <c r="L55" s="220"/>
    </row>
    <row r="56" spans="11:12" s="126" customFormat="1" ht="15" customHeight="1">
      <c r="K56" s="220"/>
      <c r="L56" s="220"/>
    </row>
    <row r="57" spans="11:12" s="126" customFormat="1" ht="15" customHeight="1">
      <c r="K57" s="220"/>
      <c r="L57" s="220"/>
    </row>
    <row r="58" spans="11:12" s="126" customFormat="1" ht="15" customHeight="1">
      <c r="K58" s="220"/>
      <c r="L58" s="220"/>
    </row>
    <row r="59" spans="11:12" s="126" customFormat="1" ht="15" customHeight="1">
      <c r="K59" s="220"/>
      <c r="L59" s="220"/>
    </row>
    <row r="60" spans="11:12" s="126" customFormat="1" ht="15" customHeight="1">
      <c r="K60" s="220"/>
      <c r="L60" s="220"/>
    </row>
    <row r="61" spans="11:12" s="126" customFormat="1" ht="15" customHeight="1">
      <c r="K61" s="220"/>
      <c r="L61" s="220"/>
    </row>
    <row r="62" spans="11:12" s="126" customFormat="1" ht="15" customHeight="1">
      <c r="K62" s="220"/>
      <c r="L62" s="220"/>
    </row>
    <row r="63" spans="11:12" s="126" customFormat="1" ht="15" customHeight="1">
      <c r="K63" s="220"/>
      <c r="L63" s="220"/>
    </row>
    <row r="64" spans="11:12" s="126" customFormat="1" ht="15" customHeight="1">
      <c r="K64" s="220"/>
      <c r="L64" s="220"/>
    </row>
    <row r="65" spans="11:12" s="126" customFormat="1" ht="15" customHeight="1">
      <c r="K65" s="220"/>
      <c r="L65" s="220"/>
    </row>
    <row r="66" spans="11:12" s="126" customFormat="1" ht="15" customHeight="1">
      <c r="K66" s="220"/>
      <c r="L66" s="220"/>
    </row>
    <row r="67" spans="11:12" s="126" customFormat="1" ht="15" customHeight="1">
      <c r="K67" s="220"/>
      <c r="L67" s="220"/>
    </row>
    <row r="68" spans="11:12" s="126" customFormat="1" ht="15" customHeight="1">
      <c r="K68" s="220"/>
      <c r="L68" s="220"/>
    </row>
    <row r="69" spans="11:12" s="126" customFormat="1" ht="15" customHeight="1">
      <c r="K69" s="220"/>
      <c r="L69" s="220"/>
    </row>
    <row r="70" spans="11:12" s="126" customFormat="1" ht="15" customHeight="1">
      <c r="K70" s="220"/>
      <c r="L70" s="220"/>
    </row>
    <row r="71" spans="11:12" s="126" customFormat="1" ht="15" customHeight="1">
      <c r="K71" s="220"/>
      <c r="L71" s="220"/>
    </row>
    <row r="72" spans="11:12" s="126" customFormat="1" ht="15" customHeight="1">
      <c r="K72" s="220"/>
      <c r="L72" s="220"/>
    </row>
    <row r="73" spans="11:12" s="126" customFormat="1" ht="15" customHeight="1">
      <c r="K73" s="220"/>
      <c r="L73" s="220"/>
    </row>
    <row r="74" spans="11:12" s="126" customFormat="1" ht="15" customHeight="1">
      <c r="K74" s="220"/>
      <c r="L74" s="220"/>
    </row>
    <row r="75" spans="11:12" s="126" customFormat="1" ht="15" customHeight="1">
      <c r="K75" s="220"/>
      <c r="L75" s="220"/>
    </row>
    <row r="76" spans="11:12" s="126" customFormat="1" ht="15" customHeight="1">
      <c r="K76" s="220"/>
      <c r="L76" s="220"/>
    </row>
    <row r="77" spans="11:12" s="126" customFormat="1" ht="15" customHeight="1">
      <c r="K77" s="220"/>
      <c r="L77" s="220"/>
    </row>
    <row r="78" spans="11:12" s="126" customFormat="1" ht="15" customHeight="1">
      <c r="K78" s="220"/>
      <c r="L78" s="220"/>
    </row>
    <row r="79" spans="11:12" s="126" customFormat="1" ht="15" customHeight="1">
      <c r="K79" s="220"/>
      <c r="L79" s="220"/>
    </row>
    <row r="80" spans="11:12" s="126" customFormat="1" ht="15" customHeight="1">
      <c r="K80" s="220"/>
      <c r="L80" s="220"/>
    </row>
    <row r="81" spans="11:12" s="126" customFormat="1" ht="15" customHeight="1">
      <c r="K81" s="220"/>
      <c r="L81" s="220"/>
    </row>
    <row r="82" spans="11:12" s="126" customFormat="1" ht="15" customHeight="1">
      <c r="K82" s="220"/>
      <c r="L82" s="220"/>
    </row>
    <row r="83" spans="11:12" s="126" customFormat="1" ht="15" customHeight="1">
      <c r="K83" s="220"/>
      <c r="L83" s="220"/>
    </row>
    <row r="84" spans="11:12" s="126" customFormat="1" ht="15" customHeight="1">
      <c r="K84" s="220"/>
      <c r="L84" s="220"/>
    </row>
    <row r="85" spans="11:12" s="126" customFormat="1" ht="15" customHeight="1">
      <c r="K85" s="220"/>
      <c r="L85" s="220"/>
    </row>
    <row r="86" spans="11:12" s="126" customFormat="1" ht="15" customHeight="1">
      <c r="K86" s="220"/>
      <c r="L86" s="220"/>
    </row>
    <row r="87" spans="11:12" s="126" customFormat="1" ht="15" customHeight="1">
      <c r="K87" s="220"/>
      <c r="L87" s="220"/>
    </row>
    <row r="88" spans="11:12" s="126" customFormat="1" ht="15" customHeight="1">
      <c r="K88" s="220"/>
      <c r="L88" s="220"/>
    </row>
    <row r="89" spans="11:12" s="126" customFormat="1" ht="15" customHeight="1">
      <c r="K89" s="220"/>
      <c r="L89" s="220"/>
    </row>
    <row r="90" spans="11:12" s="126" customFormat="1" ht="15" customHeight="1">
      <c r="K90" s="220"/>
      <c r="L90" s="220"/>
    </row>
    <row r="91" spans="11:12" s="126" customFormat="1" ht="15" customHeight="1">
      <c r="K91" s="220"/>
      <c r="L91" s="220"/>
    </row>
    <row r="92" spans="11:12" s="126" customFormat="1">
      <c r="K92" s="220"/>
      <c r="L92" s="22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22-05-2023</vt:lpstr>
      <vt:lpstr>By Order</vt:lpstr>
      <vt:lpstr>All Stores</vt:lpstr>
      <vt:lpstr>'22-05-2023'!Print_Titles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2023-05-26T07:05:28Z</cp:lastPrinted>
  <dcterms:created xsi:type="dcterms:W3CDTF">2010-10-20T06:23:14Z</dcterms:created>
  <dcterms:modified xsi:type="dcterms:W3CDTF">2023-05-26T07:08:50Z</dcterms:modified>
</cp:coreProperties>
</file>