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1-04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'11-04-2023'!$12:$14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5" i="11"/>
  <c r="G85" i="11"/>
  <c r="I87" i="11"/>
  <c r="G87" i="11"/>
  <c r="I83" i="11"/>
  <c r="G83" i="11"/>
  <c r="I88" i="11"/>
  <c r="G88" i="11"/>
  <c r="I86" i="11"/>
  <c r="G86" i="11"/>
  <c r="I89" i="11"/>
  <c r="G89" i="11"/>
  <c r="I76" i="11"/>
  <c r="G76" i="11"/>
  <c r="I79" i="11"/>
  <c r="G79" i="11"/>
  <c r="I78" i="11"/>
  <c r="G78" i="11"/>
  <c r="I77" i="11"/>
  <c r="G77" i="11"/>
  <c r="I80" i="11"/>
  <c r="G80" i="11"/>
  <c r="I73" i="11"/>
  <c r="G73" i="11"/>
  <c r="I72" i="11"/>
  <c r="G72" i="11"/>
  <c r="I68" i="11"/>
  <c r="G68" i="11"/>
  <c r="I69" i="11"/>
  <c r="G69" i="11"/>
  <c r="I71" i="11"/>
  <c r="G71" i="11"/>
  <c r="I70" i="11"/>
  <c r="G70" i="11"/>
  <c r="I61" i="11"/>
  <c r="G61" i="11"/>
  <c r="I59" i="11"/>
  <c r="G59" i="11"/>
  <c r="I63" i="11"/>
  <c r="G63" i="11"/>
  <c r="I60" i="11"/>
  <c r="G60" i="11"/>
  <c r="I62" i="11"/>
  <c r="G62" i="11"/>
  <c r="I65" i="11"/>
  <c r="G65" i="11"/>
  <c r="I58" i="11"/>
  <c r="G58" i="11"/>
  <c r="I64" i="11"/>
  <c r="G64" i="11"/>
  <c r="I57" i="11"/>
  <c r="G57" i="11"/>
  <c r="I53" i="11"/>
  <c r="G53" i="11"/>
  <c r="I52" i="11"/>
  <c r="G52" i="11"/>
  <c r="I50" i="11"/>
  <c r="G50" i="11"/>
  <c r="I51" i="11"/>
  <c r="G51" i="11"/>
  <c r="I49" i="11"/>
  <c r="G49" i="11"/>
  <c r="I54" i="11"/>
  <c r="G54" i="11"/>
  <c r="I44" i="11"/>
  <c r="G44" i="11"/>
  <c r="I46" i="11"/>
  <c r="G46" i="11"/>
  <c r="I45" i="11"/>
  <c r="G45" i="11"/>
  <c r="I43" i="11"/>
  <c r="G43" i="11"/>
  <c r="I41" i="11"/>
  <c r="G41" i="11"/>
  <c r="I42" i="11"/>
  <c r="G42" i="11"/>
  <c r="I34" i="11"/>
  <c r="G34" i="11"/>
  <c r="I37" i="11"/>
  <c r="G37" i="11"/>
  <c r="I35" i="11"/>
  <c r="G35" i="11"/>
  <c r="I36" i="11"/>
  <c r="G36" i="11"/>
  <c r="I38" i="11"/>
  <c r="G38" i="11"/>
  <c r="I22" i="11"/>
  <c r="G22" i="11"/>
  <c r="I26" i="11"/>
  <c r="G26" i="11"/>
  <c r="I19" i="11"/>
  <c r="G19" i="11"/>
  <c r="I28" i="11"/>
  <c r="G28" i="11"/>
  <c r="I21" i="11"/>
  <c r="G21" i="11"/>
  <c r="I30" i="11"/>
  <c r="G30" i="11"/>
  <c r="I31" i="11"/>
  <c r="G31" i="11"/>
  <c r="I23" i="11"/>
  <c r="G23" i="11"/>
  <c r="I29" i="11"/>
  <c r="G29" i="11"/>
  <c r="I25" i="11"/>
  <c r="G25" i="11"/>
  <c r="I16" i="11"/>
  <c r="G16" i="11"/>
  <c r="I17" i="11"/>
  <c r="G17" i="11"/>
  <c r="I20" i="11"/>
  <c r="G20" i="11"/>
  <c r="I24" i="11"/>
  <c r="G24" i="11"/>
  <c r="I18" i="11"/>
  <c r="G18" i="11"/>
  <c r="I27" i="11"/>
  <c r="G27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<sst xmlns="http://schemas.openxmlformats.org/spreadsheetml/2006/main" count="851" uniqueCount="228">
  <si>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</si>
  <si>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</si>
  <si>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</si>
  <si>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</si>
  <si>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</si>
  <si>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</si>
  <si>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</si>
  <si>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</si>
  <si>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</si>
  <si>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</si>
  <si>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</si>
  <si>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</si>
  <si>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</si>
  <si>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</si>
  <si>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</si>
  <si>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</si>
  <si>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</si>
  <si>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</si>
  <si>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</si>
  <si>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</si>
  <si>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</si>
  <si>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</si>
  <si>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</si>
  <si>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</si>
  <si>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</si>
  <si>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</si>
  <si>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</si>
  <si>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</si>
  <si>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</si>
  <si>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</si>
  <si>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</si>
  <si>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</si>
  <si>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</si>
  <si>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</si>
  <si>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</si>
  <si>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</si>
  <si>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</si>
  <si>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</si>
  <si>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</si>
  <si>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</si>
  <si>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</si>
  <si>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</si>
  <si>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</si>
  <si>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</si>
  <si>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</si>
  <si>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</si>
  <si>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</si>
  <si>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</si>
  <si>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</si>
  <si>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</si>
  <si>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</si>
  <si>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</si>
  <si>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</si>
  <si>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</si>
  <si>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</si>
  <si>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</si>
  <si>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</si>
  <si>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</si>
  <si>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</si>
  <si>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</si>
  <si>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</si>
  <si>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</si>
  <si>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</si>
  <si>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</si>
  <si>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</si>
  <si>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</si>
  <si>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</si>
  <si>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</si>
  <si>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</si>
  <si>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</si>
  <si>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</si>
  <si>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</si>
  <si>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</si>
  <si>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</si>
  <si>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</si>
  <si>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</si>
  <si>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</si>
  <si>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</si>
  <si>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</si>
  <si>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</si>
  <si>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</si>
  <si>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</si>
  <si>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</si>
  <si>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</si>
  <si>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</si>
  <si>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</si>
  <si>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</si>
  <si>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</si>
  <si>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</si>
  <si>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</si>
  <si>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</si>
  <si>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</si>
  <si>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</si>
  <si>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</si>
  <si>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</si>
  <si>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</si>
  <si>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</si>
  <si>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</si>
  <si>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</si>
  <si>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</si>
  <si>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</si>
  <si>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</si>
  <si>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</si>
  <si>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</si>
  <si>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</si>
  <si>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</si>
  <si>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</si>
  <si>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</si>
  <si>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</si>
  <si>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</si>
  <si>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</si>
  <si>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</si>
  <si>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</si>
  <si>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</si>
  <si>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</si>
  <si>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</si>
  <si>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</si>
  <si>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</si>
  <si>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</si>
  <si>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</si>
  <si>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</si>
  <si>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</si>
  <si>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</si>
  <si>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</si>
  <si>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</si>
  <si>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</si>
  <si>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</si>
  <si>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</si>
  <si>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</si>
  <si>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</si>
  <si>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</si>
  <si>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</si>
  <si>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</si>
  <si>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</si>
  <si>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</si>
  <si>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</si>
  <si>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</si>
  <si>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</si>
  <si>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</si>
  <si>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</si>
  <si>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</si>
  <si>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</si>
  <si>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</si>
  <si>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</si>
  <si>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</si>
  <si>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</si>
  <si>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</si>
  <si>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</si>
  <si>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</si>
  <si>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</si>
  <si>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</si>
  <si>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</si>
  <si>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</si>
  <si>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</si>
  <si>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</si>
  <si>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</si>
  <si>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</si>
  <si>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</si>
  <si>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</si>
  <si>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</si>
  <si>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</si>
  <si>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</si>
  <si>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</si>
  <si>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</si>
  <si>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</si>
  <si>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</si>
  <si>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</si>
  <si>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</si>
  <si>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</si>
  <si>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</si>
  <si>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</si>
  <si>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</si>
  <si>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</si>
  <si>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</si>
  <si>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</si>
  <si>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</si>
  <si>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</si>
  <si>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</si>
  <si>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</si>
  <si>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</si>
  <si>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</si>
  <si>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</si>
  <si>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</si>
  <si>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</si>
  <si>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</si>
  <si>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</si>
  <si>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</si>
  <si>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</si>
  <si>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</si>
  <si>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</si>
  <si>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</si>
  <si>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</si>
  <si>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</si>
  <si>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</si>
  <si>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</si>
  <si>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</si>
  <si>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</si>
  <si>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</si>
  <si>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</si>
  <si>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</si>
  <si>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</si>
  <si>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</si>
  <si>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</si>
  <si>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</si>
  <si>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</si>
  <si>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</si>
  <si>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</si>
  <si>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</si>
  <si>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نيسان 2022 (ل.ل.)</t>
  </si>
  <si>
    <t>معدل أسعار  السوبرماركات في 03-04-2023 (ل.ل.)</t>
  </si>
  <si>
    <t>معدل أسعار المحلات والملاحم في 03-04-2023 (ل.ل.)</t>
  </si>
  <si>
    <t>المعدل العام للأسعار في 03-04-2023  (ل.ل.)</t>
  </si>
  <si>
    <t>سعر صرف الدولار</t>
  </si>
  <si>
    <t xml:space="preserve"> التاريخ 11 نيسان 2023</t>
  </si>
  <si>
    <t>معدل أسعار  السوبرماركات في 11-04-2023 (ل.ل.)</t>
  </si>
  <si>
    <t>معدل أسعار المحلات والملاحم في 11-04-2023 (ل.ل.)</t>
  </si>
  <si>
    <t>المعدل العام للأسعار في 11-04-2023  (ل.ل.)</t>
  </si>
  <si>
    <t>1$=97000LBP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</si>
  <si>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</si>
  <si>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</si>
  <si>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التاريخ11 نيسان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</si>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</sst>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23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11" zoomScaleNormal="100" workbookViewId="0">
      <selection activeCell="I25" sqref="I25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208</v>
      </c>
      <c r="F12" s="224" t="s">
        <v>214</v>
      </c>
      <c r="G12" s="224" t="s">
        <v>197</v>
      </c>
      <c r="H12" s="224" t="s">
        <v>209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28582.347222222223</v>
      </c>
      <c r="F15" s="190">
        <v>72722</v>
      </c>
      <c r="G15" s="45">
        <f t="shared" ref="G15:G30" si="0">(F15-E15)/E15</f>
        <v>1.5442976895704372</v>
      </c>
      <c r="H15" s="190">
        <v>61943.111111111109</v>
      </c>
      <c r="I15" s="45">
        <f t="shared" ref="I15:I30" si="1">(F15-H15)/H15</f>
        <v>0.17401271417501366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27674.368750000001</v>
      </c>
      <c r="F16" s="184">
        <v>92437.25</v>
      </c>
      <c r="G16" s="48">
        <f t="shared" si="0"/>
        <v>2.3401755550431478</v>
      </c>
      <c r="H16" s="184">
        <v>109811</v>
      </c>
      <c r="I16" s="44">
        <f t="shared" si="1"/>
        <v>-0.15821502399577456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27077.658333333333</v>
      </c>
      <c r="F17" s="184">
        <v>74332</v>
      </c>
      <c r="G17" s="48">
        <f t="shared" si="0"/>
        <v>1.7451413665448052</v>
      </c>
      <c r="H17" s="184">
        <v>71123.5</v>
      </c>
      <c r="I17" s="44">
        <f t="shared" si="1"/>
        <v>4.51116719509023E-2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12477.552777777777</v>
      </c>
      <c r="F18" s="184">
        <v>21943.111111111109</v>
      </c>
      <c r="G18" s="48">
        <f t="shared" si="0"/>
        <v>0.75860695618064344</v>
      </c>
      <c r="H18" s="184">
        <v>24165.333333333332</v>
      </c>
      <c r="I18" s="44">
        <f t="shared" si="1"/>
        <v>-9.1959096593835082E-2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75926.908333333326</v>
      </c>
      <c r="F19" s="184">
        <v>301356.85714285716</v>
      </c>
      <c r="G19" s="48">
        <f t="shared" si="0"/>
        <v>2.9690389580969661</v>
      </c>
      <c r="H19" s="184">
        <v>352071.14285714284</v>
      </c>
      <c r="I19" s="44">
        <f t="shared" si="1"/>
        <v>-0.14404556221997331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28322.380555555555</v>
      </c>
      <c r="F20" s="184">
        <v>84387.555555555562</v>
      </c>
      <c r="G20" s="48">
        <f t="shared" si="0"/>
        <v>1.979536108909552</v>
      </c>
      <c r="H20" s="184">
        <v>98720.888888888891</v>
      </c>
      <c r="I20" s="44">
        <f t="shared" si="1"/>
        <v>-0.14519048090688896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16127.380555555555</v>
      </c>
      <c r="F21" s="184">
        <v>86388.666666666672</v>
      </c>
      <c r="G21" s="48">
        <f t="shared" si="0"/>
        <v>4.3566458836309607</v>
      </c>
      <c r="H21" s="184">
        <v>79277.555555555562</v>
      </c>
      <c r="I21" s="44">
        <f t="shared" si="1"/>
        <v>8.969891996894172E-2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7079.7993055555553</v>
      </c>
      <c r="F22" s="184">
        <v>17437.25</v>
      </c>
      <c r="G22" s="48">
        <f t="shared" si="0"/>
        <v>1.4629582347506516</v>
      </c>
      <c r="H22" s="184">
        <v>14931</v>
      </c>
      <c r="I22" s="44">
        <f t="shared" si="1"/>
        <v>0.16785546848837987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6465.094444444444</v>
      </c>
      <c r="F23" s="184">
        <v>24812.25</v>
      </c>
      <c r="G23" s="48">
        <f t="shared" si="0"/>
        <v>2.8378789688558306</v>
      </c>
      <c r="H23" s="184">
        <v>22931</v>
      </c>
      <c r="I23" s="44">
        <f t="shared" si="1"/>
        <v>8.203959705202564E-2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7135.8062499999996</v>
      </c>
      <c r="F24" s="184">
        <v>33714</v>
      </c>
      <c r="G24" s="48">
        <f t="shared" si="0"/>
        <v>3.7246237942629117</v>
      </c>
      <c r="H24" s="184">
        <v>29062.25</v>
      </c>
      <c r="I24" s="44">
        <f t="shared" si="1"/>
        <v>0.1600615919276725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6887.2455357142862</v>
      </c>
      <c r="F25" s="184">
        <v>26687.25</v>
      </c>
      <c r="G25" s="48">
        <f>(F25-E25)/E25</f>
        <v>2.8748800026964956</v>
      </c>
      <c r="H25" s="184">
        <v>21437.25</v>
      </c>
      <c r="I25" s="44">
        <f t="shared" si="1"/>
        <v>0.24490081516985621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19928.627083333333</v>
      </c>
      <c r="F26" s="184">
        <v>62166.444444444445</v>
      </c>
      <c r="G26" s="48">
        <f t="shared" si="0"/>
        <v>2.1194544503487323</v>
      </c>
      <c r="H26" s="184">
        <v>60833.111111111109</v>
      </c>
      <c r="I26" s="44">
        <f t="shared" si="1"/>
        <v>2.1917888284523453E-2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7410.2107142857149</v>
      </c>
      <c r="F27" s="184">
        <v>32999.714285714283</v>
      </c>
      <c r="G27" s="48">
        <f t="shared" si="0"/>
        <v>3.4532761021351326</v>
      </c>
      <c r="H27" s="184">
        <v>28944.222222222223</v>
      </c>
      <c r="I27" s="44">
        <f t="shared" si="1"/>
        <v>0.14011404529565885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8404.4868055555544</v>
      </c>
      <c r="F28" s="184">
        <v>113832</v>
      </c>
      <c r="G28" s="48">
        <f t="shared" si="0"/>
        <v>12.544194027974973</v>
      </c>
      <c r="H28" s="184">
        <v>127714</v>
      </c>
      <c r="I28" s="44">
        <f t="shared" si="1"/>
        <v>-0.10869599260848459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18885.379464285714</v>
      </c>
      <c r="F29" s="184">
        <v>69168.75</v>
      </c>
      <c r="G29" s="48">
        <f t="shared" si="0"/>
        <v>2.662555477416038</v>
      </c>
      <c r="H29" s="184">
        <v>69568.75</v>
      </c>
      <c r="I29" s="44">
        <f t="shared" si="1"/>
        <v>-5.7497080226394754E-3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13773.594444444443</v>
      </c>
      <c r="F30" s="187">
        <v>42332</v>
      </c>
      <c r="G30" s="51">
        <f t="shared" si="0"/>
        <v>2.0734170496122415</v>
      </c>
      <c r="H30" s="187">
        <v>41610.888888888891</v>
      </c>
      <c r="I30" s="56">
        <f t="shared" si="1"/>
        <v>1.7329865580056461E-2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21419.205555555556</v>
      </c>
      <c r="F32" s="190">
        <v>132857.14285714287</v>
      </c>
      <c r="G32" s="45">
        <f>(F32-E32)/E32</f>
        <v>5.2027110441863869</v>
      </c>
      <c r="H32" s="190">
        <v>101355.71428571429</v>
      </c>
      <c r="I32" s="44">
        <f>(F32-H32)/H32</f>
        <v>0.31080071600727288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21007.058035714286</v>
      </c>
      <c r="F33" s="184">
        <v>113000</v>
      </c>
      <c r="G33" s="48">
        <f>(F33-E33)/E33</f>
        <v>4.3791444669638029</v>
      </c>
      <c r="H33" s="184">
        <v>94998.333333333328</v>
      </c>
      <c r="I33" s="44">
        <f>(F33-H33)/H33</f>
        <v>0.18949455253600947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13783.657142857144</v>
      </c>
      <c r="F34" s="184">
        <v>54498.571428571428</v>
      </c>
      <c r="G34" s="48">
        <f>(F34-E34)/E34</f>
        <v>2.9538542538990273</v>
      </c>
      <c r="H34" s="184">
        <v>55854.285714285717</v>
      </c>
      <c r="I34" s="44">
        <f>(F34-H34)/H34</f>
        <v>-2.4272341296230061E-2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12812.5</v>
      </c>
      <c r="F35" s="184">
        <v>79998.333333333328</v>
      </c>
      <c r="G35" s="48">
        <f>(F35-E35)/E35</f>
        <v>5.2437723577235769</v>
      </c>
      <c r="H35" s="184">
        <v>67165</v>
      </c>
      <c r="I35" s="44">
        <f>(F35-H35)/H35</f>
        <v>0.19107173875282257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8694.2090277777788</v>
      </c>
      <c r="F36" s="184">
        <v>34054.222222222219</v>
      </c>
      <c r="G36" s="51">
        <f>(F36-E36)/E36</f>
        <v>2.9168856089633728</v>
      </c>
      <c r="H36" s="184">
        <v>35387.555555555555</v>
      </c>
      <c r="I36" s="56">
        <f>(F36-H36)/H36</f>
        <v>-3.7678028685539239E-2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342734.8</v>
      </c>
      <c r="F38" s="184">
        <v>1604380</v>
      </c>
      <c r="G38" s="45">
        <f t="shared" ref="G38:G43" si="2">(F38-E38)/E38</f>
        <v>3.6811120434808489</v>
      </c>
      <c r="H38" s="184">
        <v>1576000</v>
      </c>
      <c r="I38" s="44">
        <f t="shared" ref="I38:I43" si="3">(F38-H38)/H38</f>
        <v>1.8007614213197968E-2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252830.65714285715</v>
      </c>
      <c r="F39" s="184">
        <v>807294.28571428568</v>
      </c>
      <c r="G39" s="48">
        <f t="shared" si="2"/>
        <v>2.1930237212417616</v>
      </c>
      <c r="H39" s="184">
        <v>848714.28571428568</v>
      </c>
      <c r="I39" s="44">
        <f t="shared" si="3"/>
        <v>-4.8803231779161758E-2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164062.58333333334</v>
      </c>
      <c r="F40" s="184">
        <v>617114</v>
      </c>
      <c r="G40" s="48">
        <f t="shared" si="2"/>
        <v>2.7614548513245194</v>
      </c>
      <c r="H40" s="184">
        <v>616922.5</v>
      </c>
      <c r="I40" s="44">
        <f t="shared" si="3"/>
        <v>3.1041176160700898E-4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82702.14285714287</v>
      </c>
      <c r="F41" s="184">
        <v>296173.33333333331</v>
      </c>
      <c r="G41" s="48">
        <f t="shared" si="2"/>
        <v>2.5812050704046929</v>
      </c>
      <c r="H41" s="184">
        <v>277887.77777777775</v>
      </c>
      <c r="I41" s="44">
        <f t="shared" si="3"/>
        <v>6.5801942430797428E-2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69833.333333333328</v>
      </c>
      <c r="F42" s="184">
        <v>300457.5</v>
      </c>
      <c r="G42" s="48">
        <f t="shared" si="2"/>
        <v>3.3024940334128883</v>
      </c>
      <c r="H42" s="184">
        <v>273293.75</v>
      </c>
      <c r="I42" s="44">
        <f t="shared" si="3"/>
        <v>9.9393967114140003E-2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161540.17857142858</v>
      </c>
      <c r="F43" s="184">
        <v>592993.33333333337</v>
      </c>
      <c r="G43" s="51">
        <f t="shared" si="2"/>
        <v>2.670872092487679</v>
      </c>
      <c r="H43" s="184">
        <v>580470</v>
      </c>
      <c r="I43" s="59">
        <f t="shared" si="3"/>
        <v>2.1574471261793671E-2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100746.30416666667</v>
      </c>
      <c r="F45" s="184">
        <v>342733.33333333331</v>
      </c>
      <c r="G45" s="45">
        <f t="shared" ref="G45:G50" si="4">(F45-E45)/E45</f>
        <v>2.4019444799319145</v>
      </c>
      <c r="H45" s="184">
        <v>342234.95555555559</v>
      </c>
      <c r="I45" s="44">
        <f t="shared" ref="I45:I50" si="5">(F45-H45)/H45</f>
        <v>1.456244517655141E-3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73242</v>
      </c>
      <c r="F46" s="184">
        <v>321716.66666666669</v>
      </c>
      <c r="G46" s="48">
        <f t="shared" si="4"/>
        <v>3.3925161337301915</v>
      </c>
      <c r="H46" s="184">
        <v>329095.63294444443</v>
      </c>
      <c r="I46" s="84">
        <f t="shared" si="5"/>
        <v>-2.2421951369447086E-2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229796.32638888888</v>
      </c>
      <c r="F47" s="184">
        <v>1007137.1428571428</v>
      </c>
      <c r="G47" s="48">
        <f t="shared" si="4"/>
        <v>3.3827382216404307</v>
      </c>
      <c r="H47" s="184">
        <v>1022705.1279285715</v>
      </c>
      <c r="I47" s="84">
        <f t="shared" si="5"/>
        <v>-1.5222359452680882E-2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286990.625</v>
      </c>
      <c r="F48" s="184">
        <v>1279430</v>
      </c>
      <c r="G48" s="48">
        <f t="shared" si="4"/>
        <v>3.4580898766292454</v>
      </c>
      <c r="H48" s="184">
        <v>1302471.1116666666</v>
      </c>
      <c r="I48" s="84">
        <f t="shared" si="5"/>
        <v>-1.769030534364999E-2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25060</v>
      </c>
      <c r="F49" s="184">
        <v>149137.5</v>
      </c>
      <c r="G49" s="48">
        <f t="shared" si="4"/>
        <v>4.9512170790103749</v>
      </c>
      <c r="H49" s="184">
        <v>150455.07250000001</v>
      </c>
      <c r="I49" s="44">
        <f t="shared" si="5"/>
        <v>-8.7572487793657425E-3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1899000</v>
      </c>
      <c r="G50" s="56">
        <f t="shared" si="4"/>
        <v>6.03985171455051</v>
      </c>
      <c r="H50" s="184">
        <v>1896862.5</v>
      </c>
      <c r="I50" s="59">
        <f t="shared" si="5"/>
        <v>1.1268608030365933E-3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48480</v>
      </c>
      <c r="F52" s="181">
        <v>155200</v>
      </c>
      <c r="G52" s="183">
        <f t="shared" ref="G52:G60" si="6">(F52-E52)/E52</f>
        <v>2.2013201320132012</v>
      </c>
      <c r="H52" s="181">
        <v>170404.01979999998</v>
      </c>
      <c r="I52" s="116">
        <f t="shared" ref="I52:I60" si="7">(F52-H52)/H52</f>
        <v>-8.9223363497203029E-2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53735.416666666664</v>
      </c>
      <c r="F53" s="184">
        <v>172272</v>
      </c>
      <c r="G53" s="186">
        <f t="shared" si="6"/>
        <v>2.2059302911642695</v>
      </c>
      <c r="H53" s="184">
        <v>160949</v>
      </c>
      <c r="I53" s="84">
        <f t="shared" si="7"/>
        <v>7.0351477797314682E-2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38467.825000000004</v>
      </c>
      <c r="F54" s="184">
        <v>144530</v>
      </c>
      <c r="G54" s="186">
        <f t="shared" si="6"/>
        <v>2.7571658912350769</v>
      </c>
      <c r="H54" s="184">
        <v>158420.83333333334</v>
      </c>
      <c r="I54" s="84">
        <f t="shared" si="7"/>
        <v>-8.7683122484942588E-2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49322.916666666664</v>
      </c>
      <c r="F55" s="184">
        <v>200305</v>
      </c>
      <c r="G55" s="186">
        <f t="shared" si="6"/>
        <v>3.0610939809926085</v>
      </c>
      <c r="H55" s="184">
        <v>180649</v>
      </c>
      <c r="I55" s="84">
        <f t="shared" si="7"/>
        <v>0.10880768783663347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24572</v>
      </c>
      <c r="F56" s="184">
        <v>98778.333333333328</v>
      </c>
      <c r="G56" s="191">
        <f t="shared" si="6"/>
        <v>3.0199549622876987</v>
      </c>
      <c r="H56" s="184">
        <v>99479.282750000013</v>
      </c>
      <c r="I56" s="85">
        <f t="shared" si="7"/>
        <v>-7.0461848667348224E-3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13360</v>
      </c>
      <c r="F57" s="187">
        <v>112520</v>
      </c>
      <c r="G57" s="189">
        <f t="shared" si="6"/>
        <v>7.4221556886227544</v>
      </c>
      <c r="H57" s="187">
        <v>114267.84</v>
      </c>
      <c r="I57" s="117">
        <f t="shared" si="7"/>
        <v>-1.5295992293194626E-2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48045.53571428571</v>
      </c>
      <c r="F58" s="190">
        <v>230305.71428571429</v>
      </c>
      <c r="G58" s="44">
        <f t="shared" si="6"/>
        <v>3.7934883202319232</v>
      </c>
      <c r="H58" s="190">
        <v>229645.71428571429</v>
      </c>
      <c r="I58" s="44">
        <f t="shared" si="7"/>
        <v>2.8739922364885038E-3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57016.047619047618</v>
      </c>
      <c r="F59" s="184">
        <v>220882.85714285713</v>
      </c>
      <c r="G59" s="48">
        <f t="shared" si="6"/>
        <v>2.8740471563143877</v>
      </c>
      <c r="H59" s="184">
        <v>226831.42857142858</v>
      </c>
      <c r="I59" s="44">
        <f t="shared" si="7"/>
        <v>-2.6224635034197922E-2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479500</v>
      </c>
      <c r="F60" s="184">
        <v>1095130</v>
      </c>
      <c r="G60" s="51">
        <f t="shared" si="6"/>
        <v>1.2838998957247132</v>
      </c>
      <c r="H60" s="184">
        <v>1112065</v>
      </c>
      <c r="I60" s="51">
        <f t="shared" si="7"/>
        <v>-1.5228426395939087E-2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95515.142857142855</v>
      </c>
      <c r="F62" s="184">
        <v>460358.75</v>
      </c>
      <c r="G62" s="45">
        <f t="shared" ref="G62:G67" si="8">(F62-E62)/E62</f>
        <v>3.8197462332075993</v>
      </c>
      <c r="H62" s="184">
        <v>480202.23749999999</v>
      </c>
      <c r="I62" s="44">
        <f t="shared" ref="I62:I67" si="9">(F62-H62)/H62</f>
        <v>-4.1323188336872312E-2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579720.1166666667</v>
      </c>
      <c r="F63" s="184">
        <v>2449492.5</v>
      </c>
      <c r="G63" s="48">
        <f t="shared" si="8"/>
        <v>3.2253018820260015</v>
      </c>
      <c r="H63" s="184">
        <v>2487371.25</v>
      </c>
      <c r="I63" s="44">
        <f t="shared" si="9"/>
        <v>-1.5228426395939087E-2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347343.75</v>
      </c>
      <c r="F64" s="184">
        <v>889597.77777777775</v>
      </c>
      <c r="G64" s="48">
        <f t="shared" si="8"/>
        <v>1.5611451991802869</v>
      </c>
      <c r="H64" s="184">
        <v>938186.69977777777</v>
      </c>
      <c r="I64" s="84">
        <f t="shared" si="9"/>
        <v>-5.1790248157972146E-2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142896.75</v>
      </c>
      <c r="F65" s="184">
        <v>609645</v>
      </c>
      <c r="G65" s="48">
        <f t="shared" si="8"/>
        <v>3.2663321594088037</v>
      </c>
      <c r="H65" s="184">
        <v>671734.8158333333</v>
      </c>
      <c r="I65" s="84">
        <f t="shared" si="9"/>
        <v>-9.2432034740236896E-2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62629.19642857142</v>
      </c>
      <c r="F66" s="184">
        <v>305913.75</v>
      </c>
      <c r="G66" s="48">
        <f t="shared" si="8"/>
        <v>3.8845229931840901</v>
      </c>
      <c r="H66" s="184">
        <v>310644.375</v>
      </c>
      <c r="I66" s="84">
        <f t="shared" si="9"/>
        <v>-1.5228426395939087E-2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51410.525000000001</v>
      </c>
      <c r="F67" s="184">
        <v>217280</v>
      </c>
      <c r="G67" s="51">
        <f t="shared" si="8"/>
        <v>3.2263719345406412</v>
      </c>
      <c r="H67" s="184">
        <v>218691</v>
      </c>
      <c r="I67" s="85">
        <f t="shared" si="9"/>
        <v>-6.4520259178475568E-3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58072.875</v>
      </c>
      <c r="F69" s="190">
        <v>274752.5</v>
      </c>
      <c r="G69" s="45">
        <f>(F69-E69)/E69</f>
        <v>3.7311675201201937</v>
      </c>
      <c r="H69" s="190">
        <v>277770.61249999999</v>
      </c>
      <c r="I69" s="44">
        <f>(F69-H69)/H69</f>
        <v>-1.0865485275192632E-2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39908.458333333336</v>
      </c>
      <c r="F70" s="184">
        <v>217765</v>
      </c>
      <c r="G70" s="48">
        <f>(F70-E70)/E70</f>
        <v>4.4566126854896044</v>
      </c>
      <c r="H70" s="184">
        <v>221624.29985714285</v>
      </c>
      <c r="I70" s="44">
        <f>(F70-H70)/H70</f>
        <v>-1.7413703549793588E-2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22435.723214285714</v>
      </c>
      <c r="F71" s="184">
        <v>89024.444444444438</v>
      </c>
      <c r="G71" s="48">
        <f>(F71-E71)/E71</f>
        <v>2.9679774792264797</v>
      </c>
      <c r="H71" s="184">
        <v>90403.833333333328</v>
      </c>
      <c r="I71" s="44">
        <f>(F71-H71)/H71</f>
        <v>-1.5258079641411487E-2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30528.25</v>
      </c>
      <c r="F72" s="184">
        <v>146470</v>
      </c>
      <c r="G72" s="48">
        <f>(F72-E72)/E72</f>
        <v>3.797851170637033</v>
      </c>
      <c r="H72" s="184">
        <v>148730.09950000001</v>
      </c>
      <c r="I72" s="44">
        <f>(F72-H72)/H72</f>
        <v>-1.5195979210650707E-2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24862.791666666668</v>
      </c>
      <c r="F73" s="193">
        <v>124160</v>
      </c>
      <c r="G73" s="48">
        <f>(F73-E73)/E73</f>
        <v>3.9938076811567482</v>
      </c>
      <c r="H73" s="193">
        <v>126412.14444444445</v>
      </c>
      <c r="I73" s="59">
        <f>(F73-H73)/H73</f>
        <v>-1.7815886712009867E-2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20083.599999999999</v>
      </c>
      <c r="F75" s="181">
        <v>77276.666666666672</v>
      </c>
      <c r="G75" s="44">
        <f t="shared" ref="G75:G81" si="10">(F75-E75)/E75</f>
        <v>2.8477497394225475</v>
      </c>
      <c r="H75" s="181">
        <v>68668.571428571435</v>
      </c>
      <c r="I75" s="45">
        <f t="shared" ref="I75:I81" si="11">(F75-H75)/H75</f>
        <v>0.12535713295054227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28845</v>
      </c>
      <c r="F76" s="184">
        <v>97657.333333333328</v>
      </c>
      <c r="G76" s="48">
        <f t="shared" si="10"/>
        <v>2.3855896458080545</v>
      </c>
      <c r="H76" s="184">
        <v>98902.111111111109</v>
      </c>
      <c r="I76" s="44">
        <f t="shared" si="11"/>
        <v>-1.258595760791538E-2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11270.077380952382</v>
      </c>
      <c r="F77" s="184">
        <v>43456</v>
      </c>
      <c r="G77" s="48">
        <f t="shared" si="10"/>
        <v>2.8558741462986954</v>
      </c>
      <c r="H77" s="184">
        <v>43734</v>
      </c>
      <c r="I77" s="44">
        <f t="shared" si="11"/>
        <v>-6.3566104175241233E-3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17524.444444444445</v>
      </c>
      <c r="F78" s="184">
        <v>95828</v>
      </c>
      <c r="G78" s="48">
        <f t="shared" si="10"/>
        <v>4.4682475272635047</v>
      </c>
      <c r="H78" s="184">
        <v>101344.06964999999</v>
      </c>
      <c r="I78" s="44">
        <f t="shared" si="11"/>
        <v>-5.4429131068548825E-2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30674.363095238095</v>
      </c>
      <c r="F79" s="184">
        <v>140568.75</v>
      </c>
      <c r="G79" s="48">
        <f t="shared" si="10"/>
        <v>3.5826134861728218</v>
      </c>
      <c r="H79" s="184">
        <v>142086.25</v>
      </c>
      <c r="I79" s="44">
        <f t="shared" si="11"/>
        <v>-1.0680132665898354E-2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75000</v>
      </c>
      <c r="F80" s="184">
        <v>759186.66666666663</v>
      </c>
      <c r="G80" s="48">
        <f t="shared" si="10"/>
        <v>9.1224888888888884</v>
      </c>
      <c r="H80" s="184">
        <v>770926.66666666663</v>
      </c>
      <c r="I80" s="44">
        <f t="shared" si="11"/>
        <v>-1.5228426395939087E-2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43885.8</v>
      </c>
      <c r="F81" s="187">
        <v>167203.75</v>
      </c>
      <c r="G81" s="51">
        <f t="shared" si="10"/>
        <v>2.8099738411969244</v>
      </c>
      <c r="H81" s="187">
        <v>173801.04444444444</v>
      </c>
      <c r="I81" s="56">
        <f t="shared" si="11"/>
        <v>-3.7958888368782334E-2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208</v>
      </c>
      <c r="F12" s="232" t="s">
        <v>215</v>
      </c>
      <c r="G12" s="224" t="s">
        <v>197</v>
      </c>
      <c r="H12" s="232" t="s">
        <v>210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28582.347222222223</v>
      </c>
      <c r="F15" s="155">
        <v>62666.6</v>
      </c>
      <c r="G15" s="44">
        <f>(F15-E15)/E15</f>
        <v>1.1924931326590955</v>
      </c>
      <c r="H15" s="155">
        <v>58000</v>
      </c>
      <c r="I15" s="118">
        <f>(F15-H15)/H15</f>
        <v>8.0458620689655147E-2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27674.368750000001</v>
      </c>
      <c r="F16" s="155">
        <v>63166.6</v>
      </c>
      <c r="G16" s="48">
        <f t="shared" ref="G16:G39" si="0">(F16-E16)/E16</f>
        <v>1.2824947000823639</v>
      </c>
      <c r="H16" s="155">
        <v>74133.2</v>
      </c>
      <c r="I16" s="48">
        <f>(F16-H16)/H16</f>
        <v>-0.14793102145867168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27077.658333333333</v>
      </c>
      <c r="F17" s="155">
        <v>63333.2</v>
      </c>
      <c r="G17" s="48">
        <f t="shared" si="0"/>
        <v>1.33894671468083</v>
      </c>
      <c r="H17" s="155">
        <v>56400</v>
      </c>
      <c r="I17" s="48">
        <f t="shared" ref="I17:I29" si="1">(F17-H17)/H17</f>
        <v>0.12292907801418435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12477.552777777777</v>
      </c>
      <c r="F18" s="155">
        <v>18833.2</v>
      </c>
      <c r="G18" s="48">
        <f t="shared" si="0"/>
        <v>0.50936648679551</v>
      </c>
      <c r="H18" s="155">
        <v>21566.6</v>
      </c>
      <c r="I18" s="48">
        <f t="shared" si="1"/>
        <v>-0.12674227741044011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75926.908333333326</v>
      </c>
      <c r="F19" s="155">
        <v>250500</v>
      </c>
      <c r="G19" s="48">
        <f t="shared" si="0"/>
        <v>2.2992256039223693</v>
      </c>
      <c r="H19" s="155">
        <v>315500</v>
      </c>
      <c r="I19" s="48">
        <f t="shared" si="1"/>
        <v>-0.20602218700475436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28322.380555555555</v>
      </c>
      <c r="F20" s="155">
        <v>57000</v>
      </c>
      <c r="G20" s="48">
        <f t="shared" si="0"/>
        <v>1.0125426917483886</v>
      </c>
      <c r="H20" s="155">
        <v>75466.600000000006</v>
      </c>
      <c r="I20" s="48">
        <f t="shared" si="1"/>
        <v>-0.24469897941605961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16127.380555555555</v>
      </c>
      <c r="F21" s="155">
        <v>57666.6</v>
      </c>
      <c r="G21" s="48">
        <f t="shared" si="0"/>
        <v>2.5756953710709722</v>
      </c>
      <c r="H21" s="155">
        <v>52500</v>
      </c>
      <c r="I21" s="48">
        <f t="shared" si="1"/>
        <v>9.8411428571428539E-2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7079.7993055555553</v>
      </c>
      <c r="F22" s="155">
        <v>15500</v>
      </c>
      <c r="G22" s="48">
        <f t="shared" si="0"/>
        <v>1.18932759687652</v>
      </c>
      <c r="H22" s="155">
        <v>12000</v>
      </c>
      <c r="I22" s="48">
        <f t="shared" si="1"/>
        <v>0.29166666666666669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6465.094444444444</v>
      </c>
      <c r="F23" s="155">
        <v>15900</v>
      </c>
      <c r="G23" s="48">
        <f t="shared" si="0"/>
        <v>1.459360823980401</v>
      </c>
      <c r="H23" s="155">
        <v>15966.6</v>
      </c>
      <c r="I23" s="48">
        <f t="shared" si="1"/>
        <v>-4.1712073954379997E-3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7135.8062499999996</v>
      </c>
      <c r="F24" s="155">
        <v>20000</v>
      </c>
      <c r="G24" s="48">
        <f t="shared" si="0"/>
        <v>1.8027666810600416</v>
      </c>
      <c r="H24" s="155">
        <v>14300</v>
      </c>
      <c r="I24" s="48">
        <f t="shared" si="1"/>
        <v>0.39860139860139859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6887.2455357142862</v>
      </c>
      <c r="F25" s="155">
        <v>15566.6</v>
      </c>
      <c r="G25" s="48">
        <f t="shared" si="0"/>
        <v>1.2602069171598898</v>
      </c>
      <c r="H25" s="155">
        <v>13000</v>
      </c>
      <c r="I25" s="48">
        <f t="shared" si="1"/>
        <v>0.19743076923076927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19928.627083333333</v>
      </c>
      <c r="F26" s="155">
        <v>36833.199999999997</v>
      </c>
      <c r="G26" s="48">
        <f t="shared" si="0"/>
        <v>0.84825577025344912</v>
      </c>
      <c r="H26" s="155">
        <v>37166.6</v>
      </c>
      <c r="I26" s="48">
        <f t="shared" si="1"/>
        <v>-8.9704196778828699E-3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7410.2107142857149</v>
      </c>
      <c r="F27" s="155">
        <v>26000</v>
      </c>
      <c r="G27" s="48">
        <f t="shared" si="0"/>
        <v>2.5086721555537026</v>
      </c>
      <c r="H27" s="155">
        <v>22466.6</v>
      </c>
      <c r="I27" s="48">
        <f t="shared" si="1"/>
        <v>0.15727346371947698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8404.4868055555544</v>
      </c>
      <c r="F28" s="155">
        <v>80500</v>
      </c>
      <c r="G28" s="48">
        <f t="shared" si="0"/>
        <v>8.5782171907019578</v>
      </c>
      <c r="H28" s="155">
        <v>95500</v>
      </c>
      <c r="I28" s="48">
        <f t="shared" si="1"/>
        <v>-0.15706806282722513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18885.379464285714</v>
      </c>
      <c r="F29" s="155">
        <v>60333.2</v>
      </c>
      <c r="G29" s="48">
        <f t="shared" si="0"/>
        <v>2.1947041421167404</v>
      </c>
      <c r="H29" s="155">
        <v>45233.2</v>
      </c>
      <c r="I29" s="48">
        <f t="shared" si="1"/>
        <v>0.33382559712777343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13773.594444444443</v>
      </c>
      <c r="F30" s="158">
        <v>44333.2</v>
      </c>
      <c r="G30" s="51">
        <f t="shared" si="0"/>
        <v>2.2187095517308282</v>
      </c>
      <c r="H30" s="158">
        <v>42566.6</v>
      </c>
      <c r="I30" s="51">
        <f>(F30-H30)/H30</f>
        <v>4.1502022712643215E-2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21419.205555555556</v>
      </c>
      <c r="F32" s="155">
        <v>67166.600000000006</v>
      </c>
      <c r="G32" s="44">
        <f t="shared" si="0"/>
        <v>2.1358119154227375</v>
      </c>
      <c r="H32" s="155">
        <v>68166.600000000006</v>
      </c>
      <c r="I32" s="45">
        <f>(F32-H32)/H32</f>
        <v>-1.4669940997497306E-2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21007.058035714286</v>
      </c>
      <c r="F33" s="155">
        <v>63666.6</v>
      </c>
      <c r="G33" s="48">
        <f t="shared" si="0"/>
        <v>2.0307242400035195</v>
      </c>
      <c r="H33" s="155">
        <v>67666.600000000006</v>
      </c>
      <c r="I33" s="48">
        <f>(F33-H33)/H33</f>
        <v>-5.9113358732373236E-2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13783.657142857144</v>
      </c>
      <c r="F34" s="155">
        <v>52000</v>
      </c>
      <c r="G34" s="48">
        <f>(F34-E34)/E34</f>
        <v>2.772583680880877</v>
      </c>
      <c r="H34" s="155">
        <v>47566.6</v>
      </c>
      <c r="I34" s="48">
        <f>(F34-H34)/H34</f>
        <v>9.3204054946117693E-2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12812.5</v>
      </c>
      <c r="F35" s="155">
        <v>41500</v>
      </c>
      <c r="G35" s="48">
        <f t="shared" si="0"/>
        <v>2.2390243902439027</v>
      </c>
      <c r="H35" s="155">
        <v>42500</v>
      </c>
      <c r="I35" s="48">
        <f>(F35-H35)/H35</f>
        <v>-2.3529411764705882E-2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8694.2090277777788</v>
      </c>
      <c r="F36" s="155">
        <v>24666.6</v>
      </c>
      <c r="G36" s="55">
        <f t="shared" si="0"/>
        <v>1.837129855193363</v>
      </c>
      <c r="H36" s="155">
        <v>23466.6</v>
      </c>
      <c r="I36" s="48">
        <f>(F36-H36)/H36</f>
        <v>5.1136508910536678E-2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342734.8</v>
      </c>
      <c r="F38" s="156">
        <v>1492900</v>
      </c>
      <c r="G38" s="45">
        <f t="shared" si="0"/>
        <v>3.355845977706378</v>
      </c>
      <c r="H38" s="156">
        <v>1571600</v>
      </c>
      <c r="I38" s="45">
        <f>(F38-H38)/H38</f>
        <v>-5.0076355306693812E-2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252830.65714285715</v>
      </c>
      <c r="F39" s="157">
        <v>1054500</v>
      </c>
      <c r="G39" s="51">
        <f t="shared" si="0"/>
        <v>3.1707758541487907</v>
      </c>
      <c r="H39" s="157">
        <v>1110100</v>
      </c>
      <c r="I39" s="51">
        <f>(F39-H39)/H39</f>
        <v>-5.0085577875867038E-2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8" zoomScaleNormal="100" workbookViewId="0">
      <selection activeCell="I42" sqref="I42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213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</row>
    <row r="12" spans="1:9" ht="24.75" customHeight="1">
      <c r="A12" s="222" t="s">
        <v>3</v>
      </c>
      <c r="B12" s="228"/>
      <c r="C12" s="230" t="s">
        <v>0</v>
      </c>
      <c r="D12" s="224" t="s">
        <v>214</v>
      </c>
      <c r="E12" s="232" t="s">
        <v>215</v>
      </c>
      <c r="F12" s="239" t="s">
        <v>186</v>
      </c>
      <c r="G12" s="224" t="s">
        <v>208</v>
      </c>
      <c r="H12" s="241" t="s">
        <v>216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72722</v>
      </c>
      <c r="E15" s="144">
        <v>62666.6</v>
      </c>
      <c r="F15" s="67">
        <f t="shared" ref="F15:F30" si="0">D15-E15</f>
        <v>10055.400000000001</v>
      </c>
      <c r="G15" s="42">
        <v>28582.347222222223</v>
      </c>
      <c r="H15" s="66">
        <f>AVERAGE(D15:E15)</f>
        <v>67694.3</v>
      </c>
      <c r="I15" s="69">
        <f>(H15-G15)/G15</f>
        <v>1.3683954111147665</v>
      </c>
    </row>
    <row r="16" spans="1:9" ht="16.5" customHeight="1">
      <c r="A16" s="37"/>
      <c r="B16" s="34" t="s">
        <v>5</v>
      </c>
      <c r="C16" s="15" t="s">
        <v>164</v>
      </c>
      <c r="D16" s="144">
        <v>92437.25</v>
      </c>
      <c r="E16" s="144">
        <v>63166.6</v>
      </c>
      <c r="F16" s="71">
        <f t="shared" si="0"/>
        <v>29270.65</v>
      </c>
      <c r="G16" s="46">
        <v>27674.368750000001</v>
      </c>
      <c r="H16" s="68">
        <f t="shared" ref="H16:H30" si="1">AVERAGE(D16:E16)</f>
        <v>77801.925000000003</v>
      </c>
      <c r="I16" s="72">
        <f t="shared" ref="I16:I39" si="2">(H16-G16)/G16</f>
        <v>1.8113351275627561</v>
      </c>
    </row>
    <row r="17" spans="1:9" ht="16.5">
      <c r="A17" s="37"/>
      <c r="B17" s="34" t="s">
        <v>6</v>
      </c>
      <c r="C17" s="15" t="s">
        <v>165</v>
      </c>
      <c r="D17" s="144">
        <v>74332</v>
      </c>
      <c r="E17" s="144">
        <v>63333.2</v>
      </c>
      <c r="F17" s="71">
        <f t="shared" si="0"/>
        <v>10998.800000000003</v>
      </c>
      <c r="G17" s="46">
        <v>27077.658333333333</v>
      </c>
      <c r="H17" s="68">
        <f t="shared" si="1"/>
        <v>68832.600000000006</v>
      </c>
      <c r="I17" s="72">
        <f t="shared" si="2"/>
        <v>1.542044040612818</v>
      </c>
    </row>
    <row r="18" spans="1:9" ht="16.5">
      <c r="A18" s="37"/>
      <c r="B18" s="34" t="s">
        <v>7</v>
      </c>
      <c r="C18" s="15" t="s">
        <v>166</v>
      </c>
      <c r="D18" s="144">
        <v>21943.111111111109</v>
      </c>
      <c r="E18" s="144">
        <v>18833.2</v>
      </c>
      <c r="F18" s="71">
        <f t="shared" si="0"/>
        <v>3109.9111111111088</v>
      </c>
      <c r="G18" s="46">
        <v>12477.552777777777</v>
      </c>
      <c r="H18" s="68">
        <f t="shared" si="1"/>
        <v>20388.155555555553</v>
      </c>
      <c r="I18" s="72">
        <f t="shared" si="2"/>
        <v>0.63398672148807667</v>
      </c>
    </row>
    <row r="19" spans="1:9" ht="16.5">
      <c r="A19" s="37"/>
      <c r="B19" s="34" t="s">
        <v>8</v>
      </c>
      <c r="C19" s="15" t="s">
        <v>167</v>
      </c>
      <c r="D19" s="144">
        <v>301356.85714285716</v>
      </c>
      <c r="E19" s="144">
        <v>250500</v>
      </c>
      <c r="F19" s="71">
        <f t="shared" si="0"/>
        <v>50856.857142857159</v>
      </c>
      <c r="G19" s="46">
        <v>75926.908333333326</v>
      </c>
      <c r="H19" s="68">
        <f t="shared" si="1"/>
        <v>275928.42857142858</v>
      </c>
      <c r="I19" s="72">
        <f t="shared" si="2"/>
        <v>2.6341322810096677</v>
      </c>
    </row>
    <row r="20" spans="1:9" ht="16.5">
      <c r="A20" s="37"/>
      <c r="B20" s="34" t="s">
        <v>9</v>
      </c>
      <c r="C20" s="164" t="s">
        <v>168</v>
      </c>
      <c r="D20" s="144">
        <v>84387.555555555562</v>
      </c>
      <c r="E20" s="144">
        <v>57000</v>
      </c>
      <c r="F20" s="71">
        <f t="shared" si="0"/>
        <v>27387.555555555562</v>
      </c>
      <c r="G20" s="46">
        <v>28322.380555555555</v>
      </c>
      <c r="H20" s="68">
        <f t="shared" si="1"/>
        <v>70693.777777777781</v>
      </c>
      <c r="I20" s="72">
        <f t="shared" si="2"/>
        <v>1.4960394003289703</v>
      </c>
    </row>
    <row r="21" spans="1:9" ht="16.5">
      <c r="A21" s="37"/>
      <c r="B21" s="34" t="s">
        <v>10</v>
      </c>
      <c r="C21" s="15" t="s">
        <v>169</v>
      </c>
      <c r="D21" s="144">
        <v>86388.666666666672</v>
      </c>
      <c r="E21" s="144">
        <v>57666.6</v>
      </c>
      <c r="F21" s="71">
        <f t="shared" si="0"/>
        <v>28722.066666666673</v>
      </c>
      <c r="G21" s="46">
        <v>16127.380555555555</v>
      </c>
      <c r="H21" s="68">
        <f t="shared" si="1"/>
        <v>72027.633333333331</v>
      </c>
      <c r="I21" s="72">
        <f t="shared" si="2"/>
        <v>3.4661706273509663</v>
      </c>
    </row>
    <row r="22" spans="1:9" ht="16.5">
      <c r="A22" s="37"/>
      <c r="B22" s="34" t="s">
        <v>11</v>
      </c>
      <c r="C22" s="15" t="s">
        <v>170</v>
      </c>
      <c r="D22" s="144">
        <v>17437.25</v>
      </c>
      <c r="E22" s="144">
        <v>15500</v>
      </c>
      <c r="F22" s="71">
        <f t="shared" si="0"/>
        <v>1937.25</v>
      </c>
      <c r="G22" s="46">
        <v>7079.7993055555553</v>
      </c>
      <c r="H22" s="68">
        <f t="shared" si="1"/>
        <v>16468.625</v>
      </c>
      <c r="I22" s="72">
        <f t="shared" si="2"/>
        <v>1.3261429158135858</v>
      </c>
    </row>
    <row r="23" spans="1:9" ht="16.5">
      <c r="A23" s="37"/>
      <c r="B23" s="34" t="s">
        <v>12</v>
      </c>
      <c r="C23" s="15" t="s">
        <v>171</v>
      </c>
      <c r="D23" s="144">
        <v>24812.25</v>
      </c>
      <c r="E23" s="144">
        <v>15900</v>
      </c>
      <c r="F23" s="71">
        <f t="shared" si="0"/>
        <v>8912.25</v>
      </c>
      <c r="G23" s="46">
        <v>6465.094444444444</v>
      </c>
      <c r="H23" s="68">
        <f t="shared" si="1"/>
        <v>20356.125</v>
      </c>
      <c r="I23" s="72">
        <f t="shared" si="2"/>
        <v>2.1486198964181158</v>
      </c>
    </row>
    <row r="24" spans="1:9" ht="16.5">
      <c r="A24" s="37"/>
      <c r="B24" s="34" t="s">
        <v>13</v>
      </c>
      <c r="C24" s="15" t="s">
        <v>172</v>
      </c>
      <c r="D24" s="144">
        <v>33714</v>
      </c>
      <c r="E24" s="144">
        <v>20000</v>
      </c>
      <c r="F24" s="71">
        <f t="shared" si="0"/>
        <v>13714</v>
      </c>
      <c r="G24" s="46">
        <v>7135.8062499999996</v>
      </c>
      <c r="H24" s="68">
        <f t="shared" si="1"/>
        <v>26857</v>
      </c>
      <c r="I24" s="72">
        <f t="shared" si="2"/>
        <v>2.7636952376614765</v>
      </c>
    </row>
    <row r="25" spans="1:9" ht="16.5">
      <c r="A25" s="37"/>
      <c r="B25" s="34" t="s">
        <v>14</v>
      </c>
      <c r="C25" s="164" t="s">
        <v>173</v>
      </c>
      <c r="D25" s="144">
        <v>26687.25</v>
      </c>
      <c r="E25" s="144">
        <v>15566.6</v>
      </c>
      <c r="F25" s="71">
        <f t="shared" si="0"/>
        <v>11120.65</v>
      </c>
      <c r="G25" s="46">
        <v>6887.2455357142862</v>
      </c>
      <c r="H25" s="68">
        <f t="shared" si="1"/>
        <v>21126.924999999999</v>
      </c>
      <c r="I25" s="72">
        <f t="shared" si="2"/>
        <v>2.0675434599281926</v>
      </c>
    </row>
    <row r="26" spans="1:9" ht="16.5">
      <c r="A26" s="37"/>
      <c r="B26" s="34" t="s">
        <v>15</v>
      </c>
      <c r="C26" s="15" t="s">
        <v>174</v>
      </c>
      <c r="D26" s="144">
        <v>62166.444444444445</v>
      </c>
      <c r="E26" s="144">
        <v>36833.199999999997</v>
      </c>
      <c r="F26" s="71">
        <f t="shared" si="0"/>
        <v>25333.244444444448</v>
      </c>
      <c r="G26" s="46">
        <v>19928.627083333333</v>
      </c>
      <c r="H26" s="68">
        <f t="shared" si="1"/>
        <v>49499.822222222225</v>
      </c>
      <c r="I26" s="72">
        <f t="shared" si="2"/>
        <v>1.4838551103010911</v>
      </c>
    </row>
    <row r="27" spans="1:9" ht="16.5">
      <c r="A27" s="37"/>
      <c r="B27" s="34" t="s">
        <v>16</v>
      </c>
      <c r="C27" s="15" t="s">
        <v>175</v>
      </c>
      <c r="D27" s="144">
        <v>32999.714285714283</v>
      </c>
      <c r="E27" s="144">
        <v>26000</v>
      </c>
      <c r="F27" s="71">
        <f t="shared" si="0"/>
        <v>6999.7142857142826</v>
      </c>
      <c r="G27" s="46">
        <v>7410.2107142857149</v>
      </c>
      <c r="H27" s="68">
        <f t="shared" si="1"/>
        <v>29499.857142857141</v>
      </c>
      <c r="I27" s="72">
        <f t="shared" si="2"/>
        <v>2.9809741288444171</v>
      </c>
    </row>
    <row r="28" spans="1:9" ht="16.5">
      <c r="A28" s="37"/>
      <c r="B28" s="34" t="s">
        <v>17</v>
      </c>
      <c r="C28" s="15" t="s">
        <v>176</v>
      </c>
      <c r="D28" s="144">
        <v>113832</v>
      </c>
      <c r="E28" s="144">
        <v>80500</v>
      </c>
      <c r="F28" s="71">
        <f t="shared" si="0"/>
        <v>33332</v>
      </c>
      <c r="G28" s="46">
        <v>8404.4868055555544</v>
      </c>
      <c r="H28" s="68">
        <f t="shared" si="1"/>
        <v>97166</v>
      </c>
      <c r="I28" s="72">
        <f t="shared" si="2"/>
        <v>10.561205609338465</v>
      </c>
    </row>
    <row r="29" spans="1:9" ht="16.5">
      <c r="A29" s="37"/>
      <c r="B29" s="34" t="s">
        <v>18</v>
      </c>
      <c r="C29" s="15" t="s">
        <v>177</v>
      </c>
      <c r="D29" s="144">
        <v>69168.75</v>
      </c>
      <c r="E29" s="144">
        <v>60333.2</v>
      </c>
      <c r="F29" s="71">
        <f t="shared" si="0"/>
        <v>8835.5500000000029</v>
      </c>
      <c r="G29" s="46">
        <v>18885.379464285714</v>
      </c>
      <c r="H29" s="68">
        <f t="shared" si="1"/>
        <v>64750.974999999999</v>
      </c>
      <c r="I29" s="72">
        <f t="shared" si="2"/>
        <v>2.428629809766389</v>
      </c>
    </row>
    <row r="30" spans="1:9" ht="17.25" thickBot="1">
      <c r="A30" s="38"/>
      <c r="B30" s="36" t="s">
        <v>19</v>
      </c>
      <c r="C30" s="16" t="s">
        <v>178</v>
      </c>
      <c r="D30" s="155">
        <v>42332</v>
      </c>
      <c r="E30" s="147">
        <v>44333.2</v>
      </c>
      <c r="F30" s="74">
        <f t="shared" si="0"/>
        <v>-2001.1999999999971</v>
      </c>
      <c r="G30" s="49">
        <v>13773.594444444443</v>
      </c>
      <c r="H30" s="100">
        <f t="shared" si="1"/>
        <v>43332.6</v>
      </c>
      <c r="I30" s="75">
        <f t="shared" si="2"/>
        <v>2.1460633006715346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132857.14285714287</v>
      </c>
      <c r="E32" s="144">
        <v>67166.600000000006</v>
      </c>
      <c r="F32" s="67">
        <f>D32-E32</f>
        <v>65690.542857142864</v>
      </c>
      <c r="G32" s="54">
        <v>21419.205555555556</v>
      </c>
      <c r="H32" s="68">
        <f>AVERAGE(D32:E32)</f>
        <v>100011.87142857144</v>
      </c>
      <c r="I32" s="78">
        <f t="shared" si="2"/>
        <v>3.6692614798045624</v>
      </c>
    </row>
    <row r="33" spans="1:9" ht="16.5">
      <c r="A33" s="37"/>
      <c r="B33" s="34" t="s">
        <v>27</v>
      </c>
      <c r="C33" s="15" t="s">
        <v>180</v>
      </c>
      <c r="D33" s="47">
        <v>113000</v>
      </c>
      <c r="E33" s="144">
        <v>63666.6</v>
      </c>
      <c r="F33" s="79">
        <f>D33-E33</f>
        <v>49333.4</v>
      </c>
      <c r="G33" s="46">
        <v>21007.058035714286</v>
      </c>
      <c r="H33" s="68">
        <f>AVERAGE(D33:E33)</f>
        <v>88333.3</v>
      </c>
      <c r="I33" s="72">
        <f t="shared" si="2"/>
        <v>3.2049343534836612</v>
      </c>
    </row>
    <row r="34" spans="1:9" ht="16.5">
      <c r="A34" s="37"/>
      <c r="B34" s="39" t="s">
        <v>28</v>
      </c>
      <c r="C34" s="15" t="s">
        <v>181</v>
      </c>
      <c r="D34" s="47">
        <v>54498.571428571428</v>
      </c>
      <c r="E34" s="144">
        <v>52000</v>
      </c>
      <c r="F34" s="71">
        <f>D34-E34</f>
        <v>2498.5714285714275</v>
      </c>
      <c r="G34" s="46">
        <v>13783.657142857144</v>
      </c>
      <c r="H34" s="68">
        <f>AVERAGE(D34:E34)</f>
        <v>53249.28571428571</v>
      </c>
      <c r="I34" s="72">
        <f t="shared" si="2"/>
        <v>2.8632189673899515</v>
      </c>
    </row>
    <row r="35" spans="1:9" ht="16.5">
      <c r="A35" s="37"/>
      <c r="B35" s="34" t="s">
        <v>29</v>
      </c>
      <c r="C35" s="15" t="s">
        <v>182</v>
      </c>
      <c r="D35" s="47">
        <v>79998.333333333328</v>
      </c>
      <c r="E35" s="144">
        <v>41500</v>
      </c>
      <c r="F35" s="79">
        <f>D35-E35</f>
        <v>38498.333333333328</v>
      </c>
      <c r="G35" s="46">
        <v>12812.5</v>
      </c>
      <c r="H35" s="68">
        <f>AVERAGE(D35:E35)</f>
        <v>60749.166666666664</v>
      </c>
      <c r="I35" s="72">
        <f t="shared" si="2"/>
        <v>3.7413983739837398</v>
      </c>
    </row>
    <row r="36" spans="1:9" ht="17.25" thickBot="1">
      <c r="A36" s="38"/>
      <c r="B36" s="39" t="s">
        <v>30</v>
      </c>
      <c r="C36" s="15" t="s">
        <v>183</v>
      </c>
      <c r="D36" s="50">
        <v>34054.222222222219</v>
      </c>
      <c r="E36" s="144">
        <v>24666.6</v>
      </c>
      <c r="F36" s="71">
        <f>D36-E36</f>
        <v>9387.6222222222204</v>
      </c>
      <c r="G36" s="49">
        <v>8694.2090277777788</v>
      </c>
      <c r="H36" s="68">
        <f>AVERAGE(D36:E36)</f>
        <v>29360.411111111109</v>
      </c>
      <c r="I36" s="80">
        <f t="shared" si="2"/>
        <v>2.377007732078368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1604380</v>
      </c>
      <c r="E38" s="145">
        <v>1492900</v>
      </c>
      <c r="F38" s="67">
        <f>D38-E38</f>
        <v>111480</v>
      </c>
      <c r="G38" s="46">
        <v>342734.8</v>
      </c>
      <c r="H38" s="67">
        <f>AVERAGE(D38:E38)</f>
        <v>1548640</v>
      </c>
      <c r="I38" s="78">
        <f t="shared" si="2"/>
        <v>3.5184790105936137</v>
      </c>
    </row>
    <row r="39" spans="1:9" ht="17.25" thickBot="1">
      <c r="A39" s="38"/>
      <c r="B39" s="36" t="s">
        <v>32</v>
      </c>
      <c r="C39" s="16" t="s">
        <v>185</v>
      </c>
      <c r="D39" s="57">
        <v>807294.28571428568</v>
      </c>
      <c r="E39" s="146">
        <v>1054500</v>
      </c>
      <c r="F39" s="74">
        <f>D39-E39</f>
        <v>-247205.71428571432</v>
      </c>
      <c r="G39" s="46">
        <v>252830.65714285715</v>
      </c>
      <c r="H39" s="81">
        <f>AVERAGE(D39:E39)</f>
        <v>930897.14285714284</v>
      </c>
      <c r="I39" s="75">
        <f t="shared" si="2"/>
        <v>2.6818997876952757</v>
      </c>
    </row>
    <row r="40" spans="1:9" ht="15.75" customHeight="1" thickBot="1">
      <c r="A40" s="234"/>
      <c r="B40" s="235"/>
      <c r="C40" s="236"/>
      <c r="D40" s="83">
        <f>SUM(D15:D39)</f>
        <v>3982799.6547619049</v>
      </c>
      <c r="E40" s="83">
        <f>SUM(E15:E39)</f>
        <v>3684532.1999999997</v>
      </c>
      <c r="F40" s="83">
        <f>SUM(F15:F39)</f>
        <v>298267.45476190478</v>
      </c>
      <c r="G40" s="83">
        <f>SUM(G15:G39)</f>
        <v>985440.92748015863</v>
      </c>
      <c r="H40" s="83">
        <f>AVERAGE(D40:E40)</f>
        <v>3833665.9273809521</v>
      </c>
      <c r="I40" s="75">
        <f>(H40-G40)/G40</f>
        <v>2.8903051623641249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5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</row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216</v>
      </c>
      <c r="G13" s="224" t="s">
        <v>197</v>
      </c>
      <c r="H13" s="241" t="s">
        <v>211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28582.347222222223</v>
      </c>
      <c r="F16" s="42">
        <v>67694.3</v>
      </c>
      <c r="G16" s="21">
        <f t="shared" ref="G16:G31" si="0">(F16-E16)/E16</f>
        <v>1.3683954111147665</v>
      </c>
      <c r="H16" s="181">
        <v>59971.555555555555</v>
      </c>
      <c r="I16" s="21">
        <f t="shared" ref="I16:I31" si="1">(F16-H16)/H16</f>
        <v>0.12877345556411934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27674.368750000001</v>
      </c>
      <c r="F17" s="46">
        <v>77801.925000000003</v>
      </c>
      <c r="G17" s="21">
        <f t="shared" si="0"/>
        <v>1.8113351275627561</v>
      </c>
      <c r="H17" s="184">
        <v>91972.1</v>
      </c>
      <c r="I17" s="21">
        <f t="shared" si="1"/>
        <v>-0.15407036481715652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27077.658333333333</v>
      </c>
      <c r="F18" s="46">
        <v>68832.600000000006</v>
      </c>
      <c r="G18" s="21">
        <f t="shared" si="0"/>
        <v>1.542044040612818</v>
      </c>
      <c r="H18" s="184">
        <v>63761.75</v>
      </c>
      <c r="I18" s="21">
        <f t="shared" si="1"/>
        <v>7.9528086980046903E-2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12477.552777777777</v>
      </c>
      <c r="F19" s="46">
        <v>20388.155555555553</v>
      </c>
      <c r="G19" s="21">
        <f t="shared" si="0"/>
        <v>0.63398672148807667</v>
      </c>
      <c r="H19" s="184">
        <v>22865.966666666667</v>
      </c>
      <c r="I19" s="21">
        <f t="shared" si="1"/>
        <v>-0.10836240370817972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75926.908333333326</v>
      </c>
      <c r="F20" s="46">
        <v>275928.42857142858</v>
      </c>
      <c r="G20" s="21">
        <f t="shared" si="0"/>
        <v>2.6341322810096677</v>
      </c>
      <c r="H20" s="184">
        <v>333785.57142857142</v>
      </c>
      <c r="I20" s="21">
        <f t="shared" si="1"/>
        <v>-0.17333626079018219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28322.380555555555</v>
      </c>
      <c r="F21" s="46">
        <v>70693.777777777781</v>
      </c>
      <c r="G21" s="21">
        <f t="shared" si="0"/>
        <v>1.4960394003289703</v>
      </c>
      <c r="H21" s="184">
        <v>87093.744444444455</v>
      </c>
      <c r="I21" s="21">
        <f t="shared" si="1"/>
        <v>-0.18830246387130503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16127.380555555555</v>
      </c>
      <c r="F22" s="46">
        <v>72027.633333333331</v>
      </c>
      <c r="G22" s="21">
        <f t="shared" si="0"/>
        <v>3.4661706273509663</v>
      </c>
      <c r="H22" s="184">
        <v>65888.777777777781</v>
      </c>
      <c r="I22" s="21">
        <f t="shared" si="1"/>
        <v>9.3169971618839068E-2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7079.7993055555553</v>
      </c>
      <c r="F23" s="46">
        <v>16468.625</v>
      </c>
      <c r="G23" s="21">
        <f t="shared" si="0"/>
        <v>1.3261429158135858</v>
      </c>
      <c r="H23" s="184">
        <v>13465.5</v>
      </c>
      <c r="I23" s="21">
        <f t="shared" si="1"/>
        <v>0.22302365303924845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6465.094444444444</v>
      </c>
      <c r="F24" s="46">
        <v>20356.125</v>
      </c>
      <c r="G24" s="21">
        <f t="shared" si="0"/>
        <v>2.1486198964181158</v>
      </c>
      <c r="H24" s="184">
        <v>19448.8</v>
      </c>
      <c r="I24" s="21">
        <f t="shared" si="1"/>
        <v>4.6651978528238283E-2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7135.8062499999996</v>
      </c>
      <c r="F25" s="46">
        <v>26857</v>
      </c>
      <c r="G25" s="21">
        <f t="shared" si="0"/>
        <v>2.7636952376614765</v>
      </c>
      <c r="H25" s="184">
        <v>21681.125</v>
      </c>
      <c r="I25" s="21">
        <f t="shared" si="1"/>
        <v>0.23872723394196566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6887.2455357142862</v>
      </c>
      <c r="F26" s="46">
        <v>21126.924999999999</v>
      </c>
      <c r="G26" s="21">
        <f t="shared" si="0"/>
        <v>2.0675434599281926</v>
      </c>
      <c r="H26" s="184">
        <v>17218.625</v>
      </c>
      <c r="I26" s="21">
        <f t="shared" si="1"/>
        <v>0.22698095811947813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19928.627083333333</v>
      </c>
      <c r="F27" s="46">
        <v>49499.822222222225</v>
      </c>
      <c r="G27" s="21">
        <f t="shared" si="0"/>
        <v>1.4838551103010911</v>
      </c>
      <c r="H27" s="184">
        <v>48999.85555555555</v>
      </c>
      <c r="I27" s="21">
        <f t="shared" si="1"/>
        <v>1.020343143868694E-2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7410.2107142857149</v>
      </c>
      <c r="F28" s="46">
        <v>29499.857142857141</v>
      </c>
      <c r="G28" s="21">
        <f t="shared" si="0"/>
        <v>2.9809741288444171</v>
      </c>
      <c r="H28" s="184">
        <v>25705.411111111112</v>
      </c>
      <c r="I28" s="21">
        <f t="shared" si="1"/>
        <v>0.14761273474073663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8404.4868055555544</v>
      </c>
      <c r="F29" s="46">
        <v>97166</v>
      </c>
      <c r="G29" s="21">
        <f t="shared" si="0"/>
        <v>10.561205609338465</v>
      </c>
      <c r="H29" s="184">
        <v>111607</v>
      </c>
      <c r="I29" s="21">
        <f t="shared" si="1"/>
        <v>-0.1293915256211528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18885.379464285714</v>
      </c>
      <c r="F30" s="46">
        <v>64750.974999999999</v>
      </c>
      <c r="G30" s="21">
        <f t="shared" si="0"/>
        <v>2.428629809766389</v>
      </c>
      <c r="H30" s="184">
        <v>57400.974999999999</v>
      </c>
      <c r="I30" s="21">
        <f t="shared" si="1"/>
        <v>0.12804660548013339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13773.594444444443</v>
      </c>
      <c r="F31" s="49">
        <v>43332.6</v>
      </c>
      <c r="G31" s="23">
        <f t="shared" si="0"/>
        <v>2.1460633006715346</v>
      </c>
      <c r="H31" s="187">
        <v>42088.744444444441</v>
      </c>
      <c r="I31" s="23">
        <f t="shared" si="1"/>
        <v>2.955316372521875E-2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21419.205555555556</v>
      </c>
      <c r="F33" s="54">
        <v>100011.87142857144</v>
      </c>
      <c r="G33" s="21">
        <f>(F33-E33)/E33</f>
        <v>3.6692614798045624</v>
      </c>
      <c r="H33" s="190">
        <v>84761.157142857148</v>
      </c>
      <c r="I33" s="21">
        <f>(F33-H33)/H33</f>
        <v>0.17992574428886821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21007.058035714286</v>
      </c>
      <c r="F34" s="46">
        <v>88333.3</v>
      </c>
      <c r="G34" s="21">
        <f>(F34-E34)/E34</f>
        <v>3.2049343534836612</v>
      </c>
      <c r="H34" s="184">
        <v>81332.466666666674</v>
      </c>
      <c r="I34" s="21">
        <f>(F34-H34)/H34</f>
        <v>8.6076736883261798E-2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13783.657142857144</v>
      </c>
      <c r="F35" s="46">
        <v>53249.28571428571</v>
      </c>
      <c r="G35" s="21">
        <f>(F35-E35)/E35</f>
        <v>2.8632189673899515</v>
      </c>
      <c r="H35" s="184">
        <v>51710.442857142858</v>
      </c>
      <c r="I35" s="21">
        <f>(F35-H35)/H35</f>
        <v>2.9758841195657814E-2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12812.5</v>
      </c>
      <c r="F36" s="46">
        <v>60749.166666666664</v>
      </c>
      <c r="G36" s="21">
        <f>(F36-E36)/E36</f>
        <v>3.7413983739837398</v>
      </c>
      <c r="H36" s="184">
        <v>54832.5</v>
      </c>
      <c r="I36" s="21">
        <f>(F36-H36)/H36</f>
        <v>0.10790437544643532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8694.2090277777788</v>
      </c>
      <c r="F37" s="49">
        <v>29360.411111111109</v>
      </c>
      <c r="G37" s="23">
        <f>(F37-E37)/E37</f>
        <v>2.377007732078368</v>
      </c>
      <c r="H37" s="187">
        <v>29427.077777777777</v>
      </c>
      <c r="I37" s="23">
        <f>(F37-H37)/H37</f>
        <v>-2.2654871533663475E-3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342734.8</v>
      </c>
      <c r="F39" s="46">
        <v>1548640</v>
      </c>
      <c r="G39" s="21">
        <f t="shared" ref="G39:G44" si="2">(F39-E39)/E39</f>
        <v>3.5184790105936137</v>
      </c>
      <c r="H39" s="184">
        <v>1573800</v>
      </c>
      <c r="I39" s="21">
        <f t="shared" ref="I39:I44" si="3">(F39-H39)/H39</f>
        <v>-1.5986783581141188E-2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252830.65714285715</v>
      </c>
      <c r="F40" s="46">
        <v>930897.14285714284</v>
      </c>
      <c r="G40" s="21">
        <f t="shared" si="2"/>
        <v>2.6818997876952757</v>
      </c>
      <c r="H40" s="184">
        <v>979407.14285714284</v>
      </c>
      <c r="I40" s="21">
        <f t="shared" si="3"/>
        <v>-4.9529963461861039E-2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164062.58333333334</v>
      </c>
      <c r="F41" s="57">
        <v>617114</v>
      </c>
      <c r="G41" s="21">
        <f t="shared" si="2"/>
        <v>2.7614548513245194</v>
      </c>
      <c r="H41" s="192">
        <v>616922.5</v>
      </c>
      <c r="I41" s="21">
        <f t="shared" si="3"/>
        <v>3.1041176160700898E-4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82702.14285714287</v>
      </c>
      <c r="F42" s="47">
        <v>296173.33333333331</v>
      </c>
      <c r="G42" s="21">
        <f t="shared" si="2"/>
        <v>2.5812050704046929</v>
      </c>
      <c r="H42" s="185">
        <v>277887.77777777775</v>
      </c>
      <c r="I42" s="21">
        <f t="shared" si="3"/>
        <v>6.5801942430797428E-2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69833.333333333328</v>
      </c>
      <c r="F43" s="47">
        <v>300457.5</v>
      </c>
      <c r="G43" s="21">
        <f t="shared" si="2"/>
        <v>3.3024940334128883</v>
      </c>
      <c r="H43" s="185">
        <v>273293.75</v>
      </c>
      <c r="I43" s="21">
        <f t="shared" si="3"/>
        <v>9.9393967114140003E-2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161540.17857142858</v>
      </c>
      <c r="F44" s="50">
        <v>592993.33333333337</v>
      </c>
      <c r="G44" s="31">
        <f t="shared" si="2"/>
        <v>2.670872092487679</v>
      </c>
      <c r="H44" s="188">
        <v>580470</v>
      </c>
      <c r="I44" s="31">
        <f t="shared" si="3"/>
        <v>2.1574471261793671E-2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100746.30416666667</v>
      </c>
      <c r="F46" s="43">
        <v>342733.33333333331</v>
      </c>
      <c r="G46" s="21">
        <f t="shared" ref="G46:G51" si="4">(F46-E46)/E46</f>
        <v>2.4019444799319145</v>
      </c>
      <c r="H46" s="182">
        <v>342234.95555555559</v>
      </c>
      <c r="I46" s="21">
        <f t="shared" ref="I46:I51" si="5">(F46-H46)/H46</f>
        <v>1.456244517655141E-3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73242</v>
      </c>
      <c r="F47" s="47">
        <v>321716.66666666669</v>
      </c>
      <c r="G47" s="21">
        <f t="shared" si="4"/>
        <v>3.3925161337301915</v>
      </c>
      <c r="H47" s="185">
        <v>329095.63294444443</v>
      </c>
      <c r="I47" s="21">
        <f t="shared" si="5"/>
        <v>-2.2421951369447086E-2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229796.32638888888</v>
      </c>
      <c r="F48" s="47">
        <v>1007137.1428571428</v>
      </c>
      <c r="G48" s="21">
        <f t="shared" si="4"/>
        <v>3.3827382216404307</v>
      </c>
      <c r="H48" s="185">
        <v>1022705.1279285715</v>
      </c>
      <c r="I48" s="21">
        <f t="shared" si="5"/>
        <v>-1.5222359452680882E-2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286990.625</v>
      </c>
      <c r="F49" s="47">
        <v>1279430</v>
      </c>
      <c r="G49" s="21">
        <f t="shared" si="4"/>
        <v>3.4580898766292454</v>
      </c>
      <c r="H49" s="185">
        <v>1302471.1116666666</v>
      </c>
      <c r="I49" s="21">
        <f t="shared" si="5"/>
        <v>-1.769030534364999E-2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25060</v>
      </c>
      <c r="F50" s="47">
        <v>149137.5</v>
      </c>
      <c r="G50" s="21">
        <f t="shared" si="4"/>
        <v>4.9512170790103749</v>
      </c>
      <c r="H50" s="185">
        <v>150455.07250000001</v>
      </c>
      <c r="I50" s="21">
        <f t="shared" si="5"/>
        <v>-8.7572487793657425E-3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1899000</v>
      </c>
      <c r="G51" s="31">
        <f t="shared" si="4"/>
        <v>6.03985171455051</v>
      </c>
      <c r="H51" s="188">
        <v>1896862.5</v>
      </c>
      <c r="I51" s="31">
        <f t="shared" si="5"/>
        <v>1.1268608030365933E-3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48480</v>
      </c>
      <c r="F53" s="66">
        <v>155200</v>
      </c>
      <c r="G53" s="22">
        <f t="shared" ref="G53:G61" si="6">(F53-E53)/E53</f>
        <v>2.2013201320132012</v>
      </c>
      <c r="H53" s="143">
        <v>170404.01979999998</v>
      </c>
      <c r="I53" s="22">
        <f t="shared" ref="I53:I61" si="7">(F53-H53)/H53</f>
        <v>-8.9223363497203029E-2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53735.416666666664</v>
      </c>
      <c r="F54" s="70">
        <v>172272</v>
      </c>
      <c r="G54" s="21">
        <f t="shared" si="6"/>
        <v>2.2059302911642695</v>
      </c>
      <c r="H54" s="196">
        <v>160949</v>
      </c>
      <c r="I54" s="21">
        <f t="shared" si="7"/>
        <v>7.0351477797314682E-2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38467.825000000004</v>
      </c>
      <c r="F55" s="70">
        <v>144530</v>
      </c>
      <c r="G55" s="21">
        <f t="shared" si="6"/>
        <v>2.7571658912350769</v>
      </c>
      <c r="H55" s="196">
        <v>158420.83333333334</v>
      </c>
      <c r="I55" s="21">
        <f t="shared" si="7"/>
        <v>-8.7683122484942588E-2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49322.916666666664</v>
      </c>
      <c r="F56" s="70">
        <v>200305</v>
      </c>
      <c r="G56" s="21">
        <f t="shared" si="6"/>
        <v>3.0610939809926085</v>
      </c>
      <c r="H56" s="196">
        <v>180649</v>
      </c>
      <c r="I56" s="21">
        <f t="shared" si="7"/>
        <v>0.10880768783663347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24572</v>
      </c>
      <c r="F57" s="98">
        <v>98778.333333333328</v>
      </c>
      <c r="G57" s="21">
        <f t="shared" si="6"/>
        <v>3.0199549622876987</v>
      </c>
      <c r="H57" s="201">
        <v>99479.282750000013</v>
      </c>
      <c r="I57" s="21">
        <f t="shared" si="7"/>
        <v>-7.0461848667348224E-3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13360</v>
      </c>
      <c r="F58" s="50">
        <v>112520</v>
      </c>
      <c r="G58" s="29">
        <f t="shared" si="6"/>
        <v>7.4221556886227544</v>
      </c>
      <c r="H58" s="188">
        <v>114267.84</v>
      </c>
      <c r="I58" s="29">
        <f t="shared" si="7"/>
        <v>-1.5295992293194626E-2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48045.53571428571</v>
      </c>
      <c r="F59" s="68">
        <v>230305.71428571429</v>
      </c>
      <c r="G59" s="21">
        <f t="shared" si="6"/>
        <v>3.7934883202319232</v>
      </c>
      <c r="H59" s="195">
        <v>229645.71428571429</v>
      </c>
      <c r="I59" s="21">
        <f t="shared" si="7"/>
        <v>2.8739922364885038E-3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57016.047619047618</v>
      </c>
      <c r="F60" s="70">
        <v>220882.85714285713</v>
      </c>
      <c r="G60" s="21">
        <f t="shared" si="6"/>
        <v>2.8740471563143877</v>
      </c>
      <c r="H60" s="196">
        <v>226831.42857142858</v>
      </c>
      <c r="I60" s="21">
        <f t="shared" si="7"/>
        <v>-2.6224635034197922E-2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479500</v>
      </c>
      <c r="F61" s="73">
        <v>1095130</v>
      </c>
      <c r="G61" s="29">
        <f t="shared" si="6"/>
        <v>1.2838998957247132</v>
      </c>
      <c r="H61" s="197">
        <v>1112065</v>
      </c>
      <c r="I61" s="29">
        <f t="shared" si="7"/>
        <v>-1.5228426395939087E-2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95515.142857142855</v>
      </c>
      <c r="F63" s="54">
        <v>460358.75</v>
      </c>
      <c r="G63" s="21">
        <f t="shared" ref="G63:G68" si="8">(F63-E63)/E63</f>
        <v>3.8197462332075993</v>
      </c>
      <c r="H63" s="190">
        <v>480202.23749999999</v>
      </c>
      <c r="I63" s="21">
        <f t="shared" ref="I63:I74" si="9">(F63-H63)/H63</f>
        <v>-4.1323188336872312E-2</v>
      </c>
    </row>
    <row r="64" spans="1:9" ht="16.5">
      <c r="A64" s="37"/>
      <c r="B64" s="34" t="s">
        <v>60</v>
      </c>
      <c r="C64" s="15" t="s">
        <v>129</v>
      </c>
      <c r="D64" s="13" t="s">
        <v>206</v>
      </c>
      <c r="E64" s="136">
        <v>579720.1166666667</v>
      </c>
      <c r="F64" s="46">
        <v>2449492.5</v>
      </c>
      <c r="G64" s="21">
        <f t="shared" si="8"/>
        <v>3.2253018820260015</v>
      </c>
      <c r="H64" s="184">
        <v>2487371.25</v>
      </c>
      <c r="I64" s="21">
        <f t="shared" si="9"/>
        <v>-1.5228426395939087E-2</v>
      </c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347343.75</v>
      </c>
      <c r="F65" s="46">
        <v>889597.77777777775</v>
      </c>
      <c r="G65" s="21">
        <f t="shared" si="8"/>
        <v>1.5611451991802869</v>
      </c>
      <c r="H65" s="184">
        <v>938186.69977777777</v>
      </c>
      <c r="I65" s="21">
        <f t="shared" si="9"/>
        <v>-5.1790248157972146E-2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142896.75</v>
      </c>
      <c r="F66" s="46">
        <v>609645</v>
      </c>
      <c r="G66" s="21">
        <f t="shared" si="8"/>
        <v>3.2663321594088037</v>
      </c>
      <c r="H66" s="184">
        <v>671734.8158333333</v>
      </c>
      <c r="I66" s="21">
        <f t="shared" si="9"/>
        <v>-9.2432034740236896E-2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62629.19642857142</v>
      </c>
      <c r="F67" s="46">
        <v>305913.75</v>
      </c>
      <c r="G67" s="21">
        <f t="shared" si="8"/>
        <v>3.8845229931840901</v>
      </c>
      <c r="H67" s="184">
        <v>310644.375</v>
      </c>
      <c r="I67" s="21">
        <f t="shared" si="9"/>
        <v>-1.5228426395939087E-2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51410.525000000001</v>
      </c>
      <c r="F68" s="58">
        <v>217280</v>
      </c>
      <c r="G68" s="31">
        <f t="shared" si="8"/>
        <v>3.2263719345406412</v>
      </c>
      <c r="H68" s="193">
        <v>218691</v>
      </c>
      <c r="I68" s="31">
        <f t="shared" si="9"/>
        <v>-6.4520259178475568E-3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58072.875</v>
      </c>
      <c r="F70" s="43">
        <v>274752.5</v>
      </c>
      <c r="G70" s="21">
        <f>(F70-E70)/E70</f>
        <v>3.7311675201201937</v>
      </c>
      <c r="H70" s="182">
        <v>277770.61249999999</v>
      </c>
      <c r="I70" s="21">
        <f t="shared" si="9"/>
        <v>-1.0865485275192632E-2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39908.458333333336</v>
      </c>
      <c r="F71" s="47">
        <v>217765</v>
      </c>
      <c r="G71" s="21">
        <f>(F71-E71)/E71</f>
        <v>4.4566126854896044</v>
      </c>
      <c r="H71" s="185">
        <v>221624.29985714285</v>
      </c>
      <c r="I71" s="21">
        <f t="shared" si="9"/>
        <v>-1.7413703549793588E-2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22435.723214285714</v>
      </c>
      <c r="F72" s="47">
        <v>89024.444444444438</v>
      </c>
      <c r="G72" s="21">
        <f>(F72-E72)/E72</f>
        <v>2.9679774792264797</v>
      </c>
      <c r="H72" s="185">
        <v>90403.833333333328</v>
      </c>
      <c r="I72" s="21">
        <f t="shared" si="9"/>
        <v>-1.5258079641411487E-2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30528.25</v>
      </c>
      <c r="F73" s="47">
        <v>146470</v>
      </c>
      <c r="G73" s="21">
        <f>(F73-E73)/E73</f>
        <v>3.797851170637033</v>
      </c>
      <c r="H73" s="185">
        <v>148730.09950000001</v>
      </c>
      <c r="I73" s="21">
        <f t="shared" si="9"/>
        <v>-1.5195979210650707E-2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24862.791666666668</v>
      </c>
      <c r="F74" s="50">
        <v>124160</v>
      </c>
      <c r="G74" s="21">
        <f>(F74-E74)/E74</f>
        <v>3.9938076811567482</v>
      </c>
      <c r="H74" s="188">
        <v>126412.14444444445</v>
      </c>
      <c r="I74" s="21">
        <f t="shared" si="9"/>
        <v>-1.7815886712009867E-2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20083.599999999999</v>
      </c>
      <c r="F76" s="43">
        <v>77276.666666666672</v>
      </c>
      <c r="G76" s="22">
        <f t="shared" ref="G76:G82" si="10">(F76-E76)/E76</f>
        <v>2.8477497394225475</v>
      </c>
      <c r="H76" s="182">
        <v>68668.571428571435</v>
      </c>
      <c r="I76" s="22">
        <f t="shared" ref="I76:I82" si="11">(F76-H76)/H76</f>
        <v>0.12535713295054227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28845</v>
      </c>
      <c r="F77" s="32">
        <v>97657.333333333328</v>
      </c>
      <c r="G77" s="21">
        <f t="shared" si="10"/>
        <v>2.3855896458080545</v>
      </c>
      <c r="H77" s="176">
        <v>98902.111111111109</v>
      </c>
      <c r="I77" s="21">
        <f t="shared" si="11"/>
        <v>-1.258595760791538E-2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11270.077380952382</v>
      </c>
      <c r="F78" s="47">
        <v>43456</v>
      </c>
      <c r="G78" s="21">
        <f t="shared" si="10"/>
        <v>2.8558741462986954</v>
      </c>
      <c r="H78" s="185">
        <v>43734</v>
      </c>
      <c r="I78" s="21">
        <f t="shared" si="11"/>
        <v>-6.3566104175241233E-3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17524.444444444445</v>
      </c>
      <c r="F79" s="47">
        <v>95828</v>
      </c>
      <c r="G79" s="21">
        <f t="shared" si="10"/>
        <v>4.4682475272635047</v>
      </c>
      <c r="H79" s="185">
        <v>101344.06964999999</v>
      </c>
      <c r="I79" s="21">
        <f t="shared" si="11"/>
        <v>-5.4429131068548825E-2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30674.363095238095</v>
      </c>
      <c r="F80" s="61">
        <v>140568.75</v>
      </c>
      <c r="G80" s="21">
        <f t="shared" si="10"/>
        <v>3.5826134861728218</v>
      </c>
      <c r="H80" s="194">
        <v>142086.25</v>
      </c>
      <c r="I80" s="21">
        <f t="shared" si="11"/>
        <v>-1.0680132665898354E-2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75000</v>
      </c>
      <c r="F81" s="61">
        <v>759186.66666666663</v>
      </c>
      <c r="G81" s="21">
        <f t="shared" si="10"/>
        <v>9.1224888888888884</v>
      </c>
      <c r="H81" s="194">
        <v>770926.66666666663</v>
      </c>
      <c r="I81" s="21">
        <f t="shared" si="11"/>
        <v>-1.5228426395939087E-2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43885.8</v>
      </c>
      <c r="F82" s="50">
        <v>167203.75</v>
      </c>
      <c r="G82" s="23">
        <f t="shared" si="10"/>
        <v>2.8099738411969244</v>
      </c>
      <c r="H82" s="188">
        <v>173801.04444444444</v>
      </c>
      <c r="I82" s="23">
        <f t="shared" si="11"/>
        <v>-3.7958888368782334E-2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0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213</v>
      </c>
      <c r="B10" s="2"/>
      <c r="C10" s="2"/>
    </row>
    <row r="11" spans="1:9" ht="18">
      <c r="A11" s="2"/>
      <c r="B11" s="2"/>
      <c r="C11" s="2"/>
      <c r="D11" s="247" t="s">
        <v>212</v>
      </c>
      <c r="E11" s="247"/>
      <c r="F11" s="218" t="s">
        <v>217</v>
      </c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208</v>
      </c>
      <c r="F13" s="241" t="s">
        <v>216</v>
      </c>
      <c r="G13" s="224" t="s">
        <v>197</v>
      </c>
      <c r="H13" s="241" t="s">
        <v>211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9</v>
      </c>
      <c r="C16" s="163" t="s">
        <v>88</v>
      </c>
      <c r="D16" s="160" t="s">
        <v>161</v>
      </c>
      <c r="E16" s="181">
        <v>28322.380555555555</v>
      </c>
      <c r="F16" s="181">
        <v>70693.777777777781</v>
      </c>
      <c r="G16" s="169">
        <f>(F16-E16)/E16</f>
        <v>1.4960394003289703</v>
      </c>
      <c r="H16" s="181">
        <v>87093.744444444455</v>
      </c>
      <c r="I16" s="169">
        <f>(F16-H16)/H16</f>
        <v>-0.18830246387130503</v>
      </c>
    </row>
    <row r="17" spans="1:9" ht="16.5">
      <c r="A17" s="130"/>
      <c r="B17" s="177" t="s">
        <v>8</v>
      </c>
      <c r="C17" s="164" t="s">
        <v>89</v>
      </c>
      <c r="D17" s="160" t="s">
        <v>161</v>
      </c>
      <c r="E17" s="184">
        <v>75926.908333333326</v>
      </c>
      <c r="F17" s="184">
        <v>275928.42857142858</v>
      </c>
      <c r="G17" s="169">
        <f>(F17-E17)/E17</f>
        <v>2.6341322810096677</v>
      </c>
      <c r="H17" s="184">
        <v>333785.57142857142</v>
      </c>
      <c r="I17" s="169">
        <f>(F17-H17)/H17</f>
        <v>-0.17333626079018219</v>
      </c>
    </row>
    <row r="18" spans="1:9" ht="16.5">
      <c r="A18" s="130"/>
      <c r="B18" s="177" t="s">
        <v>5</v>
      </c>
      <c r="C18" s="164" t="s">
        <v>85</v>
      </c>
      <c r="D18" s="160" t="s">
        <v>161</v>
      </c>
      <c r="E18" s="184">
        <v>27674.368750000001</v>
      </c>
      <c r="F18" s="184">
        <v>77801.925000000003</v>
      </c>
      <c r="G18" s="169">
        <f>(F18-E18)/E18</f>
        <v>1.8113351275627561</v>
      </c>
      <c r="H18" s="184">
        <v>91972.1</v>
      </c>
      <c r="I18" s="169">
        <f>(F18-H18)/H18</f>
        <v>-0.15407036481715652</v>
      </c>
    </row>
    <row r="19" spans="1:9" ht="16.5">
      <c r="A19" s="130"/>
      <c r="B19" s="177" t="s">
        <v>17</v>
      </c>
      <c r="C19" s="164" t="s">
        <v>97</v>
      </c>
      <c r="D19" s="160" t="s">
        <v>161</v>
      </c>
      <c r="E19" s="184">
        <v>8404.4868055555544</v>
      </c>
      <c r="F19" s="184">
        <v>97166</v>
      </c>
      <c r="G19" s="169">
        <f>(F19-E19)/E19</f>
        <v>10.561205609338465</v>
      </c>
      <c r="H19" s="184">
        <v>111607</v>
      </c>
      <c r="I19" s="169">
        <f>(F19-H19)/H19</f>
        <v>-0.1293915256211528</v>
      </c>
    </row>
    <row r="20" spans="1:9" ht="16.5">
      <c r="A20" s="130"/>
      <c r="B20" s="177" t="s">
        <v>7</v>
      </c>
      <c r="C20" s="164" t="s">
        <v>87</v>
      </c>
      <c r="D20" s="160" t="s">
        <v>161</v>
      </c>
      <c r="E20" s="184">
        <v>12477.552777777777</v>
      </c>
      <c r="F20" s="184">
        <v>20388.155555555553</v>
      </c>
      <c r="G20" s="169">
        <f>(F20-E20)/E20</f>
        <v>0.63398672148807667</v>
      </c>
      <c r="H20" s="184">
        <v>22865.966666666667</v>
      </c>
      <c r="I20" s="169">
        <f>(F20-H20)/H20</f>
        <v>-0.10836240370817972</v>
      </c>
    </row>
    <row r="21" spans="1:9" ht="16.5">
      <c r="A21" s="130"/>
      <c r="B21" s="177" t="s">
        <v>15</v>
      </c>
      <c r="C21" s="164" t="s">
        <v>95</v>
      </c>
      <c r="D21" s="160" t="s">
        <v>82</v>
      </c>
      <c r="E21" s="184">
        <v>19928.627083333333</v>
      </c>
      <c r="F21" s="184">
        <v>49499.822222222225</v>
      </c>
      <c r="G21" s="169">
        <f>(F21-E21)/E21</f>
        <v>1.4838551103010911</v>
      </c>
      <c r="H21" s="184">
        <v>48999.85555555555</v>
      </c>
      <c r="I21" s="169">
        <f>(F21-H21)/H21</f>
        <v>1.020343143868694E-2</v>
      </c>
    </row>
    <row r="22" spans="1:9" ht="16.5">
      <c r="A22" s="130"/>
      <c r="B22" s="177" t="s">
        <v>19</v>
      </c>
      <c r="C22" s="164" t="s">
        <v>99</v>
      </c>
      <c r="D22" s="160" t="s">
        <v>161</v>
      </c>
      <c r="E22" s="184">
        <v>13773.594444444443</v>
      </c>
      <c r="F22" s="184">
        <v>43332.6</v>
      </c>
      <c r="G22" s="169">
        <f>(F22-E22)/E22</f>
        <v>2.1460633006715346</v>
      </c>
      <c r="H22" s="184">
        <v>42088.744444444441</v>
      </c>
      <c r="I22" s="169">
        <f>(F22-H22)/H22</f>
        <v>2.955316372521875E-2</v>
      </c>
    </row>
    <row r="23" spans="1:9" ht="16.5">
      <c r="A23" s="130"/>
      <c r="B23" s="177" t="s">
        <v>12</v>
      </c>
      <c r="C23" s="164" t="s">
        <v>92</v>
      </c>
      <c r="D23" s="162" t="s">
        <v>81</v>
      </c>
      <c r="E23" s="184">
        <v>6465.094444444444</v>
      </c>
      <c r="F23" s="184">
        <v>20356.125</v>
      </c>
      <c r="G23" s="169">
        <f>(F23-E23)/E23</f>
        <v>2.1486198964181158</v>
      </c>
      <c r="H23" s="184">
        <v>19448.8</v>
      </c>
      <c r="I23" s="169">
        <f>(F23-H23)/H23</f>
        <v>4.6651978528238283E-2</v>
      </c>
    </row>
    <row r="24" spans="1:9" ht="16.5">
      <c r="A24" s="130"/>
      <c r="B24" s="177" t="s">
        <v>6</v>
      </c>
      <c r="C24" s="164" t="s">
        <v>86</v>
      </c>
      <c r="D24" s="162" t="s">
        <v>161</v>
      </c>
      <c r="E24" s="184">
        <v>27077.658333333333</v>
      </c>
      <c r="F24" s="184">
        <v>68832.600000000006</v>
      </c>
      <c r="G24" s="169">
        <f>(F24-E24)/E24</f>
        <v>1.542044040612818</v>
      </c>
      <c r="H24" s="184">
        <v>63761.75</v>
      </c>
      <c r="I24" s="169">
        <f>(F24-H24)/H24</f>
        <v>7.9528086980046903E-2</v>
      </c>
    </row>
    <row r="25" spans="1:9" ht="16.5">
      <c r="A25" s="130"/>
      <c r="B25" s="177" t="s">
        <v>10</v>
      </c>
      <c r="C25" s="164" t="s">
        <v>90</v>
      </c>
      <c r="D25" s="162" t="s">
        <v>161</v>
      </c>
      <c r="E25" s="184">
        <v>16127.380555555555</v>
      </c>
      <c r="F25" s="184">
        <v>72027.633333333331</v>
      </c>
      <c r="G25" s="169">
        <f>(F25-E25)/E25</f>
        <v>3.4661706273509663</v>
      </c>
      <c r="H25" s="184">
        <v>65888.777777777781</v>
      </c>
      <c r="I25" s="169">
        <f>(F25-H25)/H25</f>
        <v>9.3169971618839068E-2</v>
      </c>
    </row>
    <row r="26" spans="1:9" ht="16.5">
      <c r="A26" s="130"/>
      <c r="B26" s="177" t="s">
        <v>18</v>
      </c>
      <c r="C26" s="164" t="s">
        <v>98</v>
      </c>
      <c r="D26" s="162" t="s">
        <v>83</v>
      </c>
      <c r="E26" s="184">
        <v>18885.379464285714</v>
      </c>
      <c r="F26" s="184">
        <v>64750.974999999999</v>
      </c>
      <c r="G26" s="169">
        <f>(F26-E26)/E26</f>
        <v>2.428629809766389</v>
      </c>
      <c r="H26" s="184">
        <v>57400.974999999999</v>
      </c>
      <c r="I26" s="169">
        <f>(F26-H26)/H26</f>
        <v>0.12804660548013339</v>
      </c>
    </row>
    <row r="27" spans="1:9" ht="16.5">
      <c r="A27" s="130"/>
      <c r="B27" s="177" t="s">
        <v>4</v>
      </c>
      <c r="C27" s="164" t="s">
        <v>84</v>
      </c>
      <c r="D27" s="162" t="s">
        <v>161</v>
      </c>
      <c r="E27" s="184">
        <v>28582.347222222223</v>
      </c>
      <c r="F27" s="184">
        <v>67694.3</v>
      </c>
      <c r="G27" s="169">
        <f>(F27-E27)/E27</f>
        <v>1.3683954111147665</v>
      </c>
      <c r="H27" s="184">
        <v>59971.555555555555</v>
      </c>
      <c r="I27" s="169">
        <f>(F27-H27)/H27</f>
        <v>0.12877345556411934</v>
      </c>
    </row>
    <row r="28" spans="1:9" ht="16.5">
      <c r="A28" s="130"/>
      <c r="B28" s="177" t="s">
        <v>16</v>
      </c>
      <c r="C28" s="164" t="s">
        <v>96</v>
      </c>
      <c r="D28" s="162" t="s">
        <v>81</v>
      </c>
      <c r="E28" s="184">
        <v>7410.2107142857149</v>
      </c>
      <c r="F28" s="184">
        <v>29499.857142857141</v>
      </c>
      <c r="G28" s="169">
        <f>(F28-E28)/E28</f>
        <v>2.9809741288444171</v>
      </c>
      <c r="H28" s="184">
        <v>25705.411111111112</v>
      </c>
      <c r="I28" s="169">
        <f>(F28-H28)/H28</f>
        <v>0.14761273474073663</v>
      </c>
    </row>
    <row r="29" spans="1:9" ht="17.25" thickBot="1">
      <c r="A29" s="131"/>
      <c r="B29" s="177" t="s">
        <v>11</v>
      </c>
      <c r="C29" s="164" t="s">
        <v>91</v>
      </c>
      <c r="D29" s="162" t="s">
        <v>81</v>
      </c>
      <c r="E29" s="184">
        <v>7079.7993055555553</v>
      </c>
      <c r="F29" s="184">
        <v>16468.625</v>
      </c>
      <c r="G29" s="169">
        <f>(F29-E29)/E29</f>
        <v>1.3261429158135858</v>
      </c>
      <c r="H29" s="184">
        <v>13465.5</v>
      </c>
      <c r="I29" s="169">
        <f>(F29-H29)/H29</f>
        <v>0.22302365303924845</v>
      </c>
    </row>
    <row r="30" spans="1:9" ht="16.5">
      <c r="A30" s="37"/>
      <c r="B30" s="177" t="s">
        <v>14</v>
      </c>
      <c r="C30" s="164" t="s">
        <v>94</v>
      </c>
      <c r="D30" s="162" t="s">
        <v>81</v>
      </c>
      <c r="E30" s="184">
        <v>6887.2455357142862</v>
      </c>
      <c r="F30" s="184">
        <v>21126.924999999999</v>
      </c>
      <c r="G30" s="169">
        <f>(F30-E30)/E30</f>
        <v>2.0675434599281926</v>
      </c>
      <c r="H30" s="184">
        <v>17218.625</v>
      </c>
      <c r="I30" s="169">
        <f>(F30-H30)/H30</f>
        <v>0.22698095811947813</v>
      </c>
    </row>
    <row r="31" spans="1:9" ht="17.25" thickBot="1">
      <c r="A31" s="38"/>
      <c r="B31" s="178" t="s">
        <v>13</v>
      </c>
      <c r="C31" s="165" t="s">
        <v>93</v>
      </c>
      <c r="D31" s="161" t="s">
        <v>81</v>
      </c>
      <c r="E31" s="187">
        <v>7135.8062499999996</v>
      </c>
      <c r="F31" s="187">
        <v>26857</v>
      </c>
      <c r="G31" s="171">
        <f>(F31-E31)/E31</f>
        <v>2.7636952376614765</v>
      </c>
      <c r="H31" s="187">
        <v>21681.125</v>
      </c>
      <c r="I31" s="171">
        <f>(F31-H31)/H31</f>
        <v>0.23872723394196566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312158.84057539678</v>
      </c>
      <c r="F32" s="100">
        <f>SUM(F16:F31)</f>
        <v>1022424.7496031746</v>
      </c>
      <c r="G32" s="101">
        <f t="shared" ref="G32" si="0">(F32-E32)/E32</f>
        <v>2.2753349151302507</v>
      </c>
      <c r="H32" s="100">
        <f>SUM(H16:H31)</f>
        <v>1082955.5019841269</v>
      </c>
      <c r="I32" s="104">
        <f t="shared" ref="I32" si="1">(F32-H32)/H32</f>
        <v>-5.5894034676449204E-2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30</v>
      </c>
      <c r="C34" s="166" t="s">
        <v>104</v>
      </c>
      <c r="D34" s="168" t="s">
        <v>161</v>
      </c>
      <c r="E34" s="190">
        <v>8694.2090277777788</v>
      </c>
      <c r="F34" s="190">
        <v>29360.411111111109</v>
      </c>
      <c r="G34" s="169">
        <f>(F34-E34)/E34</f>
        <v>2.377007732078368</v>
      </c>
      <c r="H34" s="190">
        <v>29427.077777777777</v>
      </c>
      <c r="I34" s="169">
        <f>(F34-H34)/H34</f>
        <v>-2.2654871533663475E-3</v>
      </c>
    </row>
    <row r="35" spans="1:9" ht="16.5">
      <c r="A35" s="37"/>
      <c r="B35" s="177" t="s">
        <v>28</v>
      </c>
      <c r="C35" s="164" t="s">
        <v>102</v>
      </c>
      <c r="D35" s="160" t="s">
        <v>161</v>
      </c>
      <c r="E35" s="184">
        <v>13783.657142857144</v>
      </c>
      <c r="F35" s="184">
        <v>53249.28571428571</v>
      </c>
      <c r="G35" s="169">
        <f>(F35-E35)/E35</f>
        <v>2.8632189673899515</v>
      </c>
      <c r="H35" s="184">
        <v>51710.442857142858</v>
      </c>
      <c r="I35" s="169">
        <f>(F35-H35)/H35</f>
        <v>2.9758841195657814E-2</v>
      </c>
    </row>
    <row r="36" spans="1:9" ht="16.5">
      <c r="A36" s="37"/>
      <c r="B36" s="179" t="s">
        <v>27</v>
      </c>
      <c r="C36" s="164" t="s">
        <v>101</v>
      </c>
      <c r="D36" s="160" t="s">
        <v>161</v>
      </c>
      <c r="E36" s="184">
        <v>21007.058035714286</v>
      </c>
      <c r="F36" s="184">
        <v>88333.3</v>
      </c>
      <c r="G36" s="169">
        <f>(F36-E36)/E36</f>
        <v>3.2049343534836612</v>
      </c>
      <c r="H36" s="184">
        <v>81332.466666666674</v>
      </c>
      <c r="I36" s="169">
        <f>(F36-H36)/H36</f>
        <v>8.6076736883261798E-2</v>
      </c>
    </row>
    <row r="37" spans="1:9" ht="16.5">
      <c r="A37" s="37"/>
      <c r="B37" s="177" t="s">
        <v>29</v>
      </c>
      <c r="C37" s="164" t="s">
        <v>103</v>
      </c>
      <c r="D37" s="160" t="s">
        <v>161</v>
      </c>
      <c r="E37" s="184">
        <v>12812.5</v>
      </c>
      <c r="F37" s="184">
        <v>60749.166666666664</v>
      </c>
      <c r="G37" s="169">
        <f>(F37-E37)/E37</f>
        <v>3.7413983739837398</v>
      </c>
      <c r="H37" s="184">
        <v>54832.5</v>
      </c>
      <c r="I37" s="169">
        <f>(F37-H37)/H37</f>
        <v>0.10790437544643532</v>
      </c>
    </row>
    <row r="38" spans="1:9" ht="17.25" thickBot="1">
      <c r="A38" s="38"/>
      <c r="B38" s="179" t="s">
        <v>26</v>
      </c>
      <c r="C38" s="164" t="s">
        <v>100</v>
      </c>
      <c r="D38" s="172" t="s">
        <v>161</v>
      </c>
      <c r="E38" s="187">
        <v>21419.205555555556</v>
      </c>
      <c r="F38" s="187">
        <v>100011.87142857144</v>
      </c>
      <c r="G38" s="171">
        <f>(F38-E38)/E38</f>
        <v>3.6692614798045624</v>
      </c>
      <c r="H38" s="187">
        <v>84761.157142857148</v>
      </c>
      <c r="I38" s="171">
        <f>(F38-H38)/H38</f>
        <v>0.17992574428886821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77716.629761904769</v>
      </c>
      <c r="F39" s="102">
        <f>SUM(F34:F38)</f>
        <v>331704.03492063493</v>
      </c>
      <c r="G39" s="103">
        <f t="shared" ref="G39" si="2">(F39-E39)/E39</f>
        <v>3.2681217126483015</v>
      </c>
      <c r="H39" s="102">
        <f>SUM(H34:H38)</f>
        <v>302063.64444444445</v>
      </c>
      <c r="I39" s="104">
        <f t="shared" ref="I39" si="3">(F39-H39)/H39</f>
        <v>9.81263088800544E-2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32</v>
      </c>
      <c r="C41" s="164" t="s">
        <v>106</v>
      </c>
      <c r="D41" s="168" t="s">
        <v>161</v>
      </c>
      <c r="E41" s="182">
        <v>252830.65714285715</v>
      </c>
      <c r="F41" s="184">
        <v>930897.14285714284</v>
      </c>
      <c r="G41" s="169">
        <f>(F41-E41)/E41</f>
        <v>2.6818997876952757</v>
      </c>
      <c r="H41" s="184">
        <v>979407.14285714284</v>
      </c>
      <c r="I41" s="169">
        <f>(F41-H41)/H41</f>
        <v>-4.9529963461861039E-2</v>
      </c>
    </row>
    <row r="42" spans="1:9" ht="16.5">
      <c r="A42" s="37"/>
      <c r="B42" s="177" t="s">
        <v>31</v>
      </c>
      <c r="C42" s="164" t="s">
        <v>105</v>
      </c>
      <c r="D42" s="160" t="s">
        <v>161</v>
      </c>
      <c r="E42" s="185">
        <v>342734.8</v>
      </c>
      <c r="F42" s="184">
        <v>1548640</v>
      </c>
      <c r="G42" s="169">
        <f>(F42-E42)/E42</f>
        <v>3.5184790105936137</v>
      </c>
      <c r="H42" s="184">
        <v>1573800</v>
      </c>
      <c r="I42" s="169">
        <f>(F42-H42)/H42</f>
        <v>-1.5986783581141188E-2</v>
      </c>
    </row>
    <row r="43" spans="1:9" ht="16.5">
      <c r="A43" s="37"/>
      <c r="B43" s="179" t="s">
        <v>33</v>
      </c>
      <c r="C43" s="164" t="s">
        <v>107</v>
      </c>
      <c r="D43" s="160" t="s">
        <v>161</v>
      </c>
      <c r="E43" s="185">
        <v>164062.58333333334</v>
      </c>
      <c r="F43" s="192">
        <v>617114</v>
      </c>
      <c r="G43" s="169">
        <f>(F43-E43)/E43</f>
        <v>2.7614548513245194</v>
      </c>
      <c r="H43" s="192">
        <v>616922.5</v>
      </c>
      <c r="I43" s="169">
        <f>(F43-H43)/H43</f>
        <v>3.1041176160700898E-4</v>
      </c>
    </row>
    <row r="44" spans="1:9" ht="16.5">
      <c r="A44" s="37"/>
      <c r="B44" s="177" t="s">
        <v>36</v>
      </c>
      <c r="C44" s="164" t="s">
        <v>153</v>
      </c>
      <c r="D44" s="160" t="s">
        <v>161</v>
      </c>
      <c r="E44" s="185">
        <v>161540.17857142858</v>
      </c>
      <c r="F44" s="185">
        <v>592993.33333333337</v>
      </c>
      <c r="G44" s="169">
        <f>(F44-E44)/E44</f>
        <v>2.670872092487679</v>
      </c>
      <c r="H44" s="185">
        <v>580470</v>
      </c>
      <c r="I44" s="169">
        <f>(F44-H44)/H44</f>
        <v>2.1574471261793671E-2</v>
      </c>
    </row>
    <row r="45" spans="1:9" ht="16.5">
      <c r="A45" s="37"/>
      <c r="B45" s="177" t="s">
        <v>34</v>
      </c>
      <c r="C45" s="164" t="s">
        <v>154</v>
      </c>
      <c r="D45" s="160" t="s">
        <v>161</v>
      </c>
      <c r="E45" s="185">
        <v>82702.14285714287</v>
      </c>
      <c r="F45" s="185">
        <v>296173.33333333331</v>
      </c>
      <c r="G45" s="169">
        <f>(F45-E45)/E45</f>
        <v>2.5812050704046929</v>
      </c>
      <c r="H45" s="185">
        <v>277887.77777777775</v>
      </c>
      <c r="I45" s="169">
        <f>(F45-H45)/H45</f>
        <v>6.5801942430797428E-2</v>
      </c>
    </row>
    <row r="46" spans="1:9" ht="16.5" customHeight="1" thickBot="1">
      <c r="A46" s="38"/>
      <c r="B46" s="177" t="s">
        <v>35</v>
      </c>
      <c r="C46" s="164" t="s">
        <v>152</v>
      </c>
      <c r="D46" s="160" t="s">
        <v>161</v>
      </c>
      <c r="E46" s="188">
        <v>69833.333333333328</v>
      </c>
      <c r="F46" s="188">
        <v>300457.5</v>
      </c>
      <c r="G46" s="175">
        <f>(F46-E46)/E46</f>
        <v>3.3024940334128883</v>
      </c>
      <c r="H46" s="188">
        <v>273293.75</v>
      </c>
      <c r="I46" s="175">
        <f>(F46-H46)/H46</f>
        <v>9.9393967114140003E-2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1073703.6952380952</v>
      </c>
      <c r="F47" s="83">
        <f>SUM(F41:F46)</f>
        <v>4286275.3095238097</v>
      </c>
      <c r="G47" s="103">
        <f t="shared" ref="G47" si="4">(F47-E47)/E47</f>
        <v>2.9920467150607339</v>
      </c>
      <c r="H47" s="102">
        <f>SUM(H41:H46)</f>
        <v>4301781.1706349207</v>
      </c>
      <c r="I47" s="104">
        <f t="shared" ref="I47" si="5">(F47-H47)/H47</f>
        <v>-3.6045211264947776E-3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46</v>
      </c>
      <c r="C49" s="164" t="s">
        <v>111</v>
      </c>
      <c r="D49" s="168" t="s">
        <v>110</v>
      </c>
      <c r="E49" s="182">
        <v>73242</v>
      </c>
      <c r="F49" s="182">
        <v>321716.66666666669</v>
      </c>
      <c r="G49" s="169">
        <f>(F49-E49)/E49</f>
        <v>3.3925161337301915</v>
      </c>
      <c r="H49" s="182">
        <v>329095.63294444443</v>
      </c>
      <c r="I49" s="169">
        <f>(F49-H49)/H49</f>
        <v>-2.2421951369447086E-2</v>
      </c>
    </row>
    <row r="50" spans="1:9" ht="16.5">
      <c r="A50" s="37"/>
      <c r="B50" s="177" t="s">
        <v>48</v>
      </c>
      <c r="C50" s="164" t="s">
        <v>157</v>
      </c>
      <c r="D50" s="162" t="s">
        <v>114</v>
      </c>
      <c r="E50" s="185">
        <v>286990.625</v>
      </c>
      <c r="F50" s="185">
        <v>1279430</v>
      </c>
      <c r="G50" s="169">
        <f>(F50-E50)/E50</f>
        <v>3.4580898766292454</v>
      </c>
      <c r="H50" s="185">
        <v>1302471.1116666666</v>
      </c>
      <c r="I50" s="169">
        <f>(F50-H50)/H50</f>
        <v>-1.769030534364999E-2</v>
      </c>
    </row>
    <row r="51" spans="1:9" ht="16.5">
      <c r="A51" s="37"/>
      <c r="B51" s="177" t="s">
        <v>47</v>
      </c>
      <c r="C51" s="164" t="s">
        <v>113</v>
      </c>
      <c r="D51" s="160" t="s">
        <v>114</v>
      </c>
      <c r="E51" s="185">
        <v>229796.32638888888</v>
      </c>
      <c r="F51" s="185">
        <v>1007137.1428571428</v>
      </c>
      <c r="G51" s="169">
        <f>(F51-E51)/E51</f>
        <v>3.3827382216404307</v>
      </c>
      <c r="H51" s="185">
        <v>1022705.1279285715</v>
      </c>
      <c r="I51" s="169">
        <f>(F51-H51)/H51</f>
        <v>-1.5222359452680882E-2</v>
      </c>
    </row>
    <row r="52" spans="1:9" ht="16.5">
      <c r="A52" s="37"/>
      <c r="B52" s="177" t="s">
        <v>49</v>
      </c>
      <c r="C52" s="164" t="s">
        <v>158</v>
      </c>
      <c r="D52" s="160" t="s">
        <v>199</v>
      </c>
      <c r="E52" s="185">
        <v>25060</v>
      </c>
      <c r="F52" s="185">
        <v>149137.5</v>
      </c>
      <c r="G52" s="169">
        <f>(F52-E52)/E52</f>
        <v>4.9512170790103749</v>
      </c>
      <c r="H52" s="185">
        <v>150455.07250000001</v>
      </c>
      <c r="I52" s="169">
        <f>(F52-H52)/H52</f>
        <v>-8.7572487793657425E-3</v>
      </c>
    </row>
    <row r="53" spans="1:9" ht="16.5">
      <c r="A53" s="37"/>
      <c r="B53" s="177" t="s">
        <v>50</v>
      </c>
      <c r="C53" s="164" t="s">
        <v>159</v>
      </c>
      <c r="D53" s="162" t="s">
        <v>112</v>
      </c>
      <c r="E53" s="185">
        <v>269750</v>
      </c>
      <c r="F53" s="185">
        <v>1899000</v>
      </c>
      <c r="G53" s="169">
        <f>(F53-E53)/E53</f>
        <v>6.03985171455051</v>
      </c>
      <c r="H53" s="185">
        <v>1896862.5</v>
      </c>
      <c r="I53" s="169">
        <f>(F53-H53)/H53</f>
        <v>1.1268608030365933E-3</v>
      </c>
    </row>
    <row r="54" spans="1:9" ht="16.5" customHeight="1" thickBot="1">
      <c r="A54" s="38"/>
      <c r="B54" s="177" t="s">
        <v>45</v>
      </c>
      <c r="C54" s="164" t="s">
        <v>109</v>
      </c>
      <c r="D54" s="161" t="s">
        <v>108</v>
      </c>
      <c r="E54" s="188">
        <v>100746.30416666667</v>
      </c>
      <c r="F54" s="188">
        <v>342733.33333333331</v>
      </c>
      <c r="G54" s="175">
        <f>(F54-E54)/E54</f>
        <v>2.4019444799319145</v>
      </c>
      <c r="H54" s="188">
        <v>342234.95555555559</v>
      </c>
      <c r="I54" s="175">
        <f>(F54-H54)/H54</f>
        <v>1.456244517655141E-3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985585.25555555557</v>
      </c>
      <c r="F55" s="83">
        <f>SUM(F49:F54)</f>
        <v>4999154.6428571427</v>
      </c>
      <c r="G55" s="103">
        <f t="shared" ref="G55" si="6">(F55-E55)/E55</f>
        <v>4.0722701203958396</v>
      </c>
      <c r="H55" s="83">
        <f>SUM(H49:H54)</f>
        <v>5043824.4005952375</v>
      </c>
      <c r="I55" s="104">
        <f t="shared" ref="I55" si="7">(F55-H55)/H55</f>
        <v>-8.8563269040102116E-3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38</v>
      </c>
      <c r="C57" s="167" t="s">
        <v>115</v>
      </c>
      <c r="D57" s="168" t="s">
        <v>114</v>
      </c>
      <c r="E57" s="182">
        <v>48480</v>
      </c>
      <c r="F57" s="143">
        <v>155200</v>
      </c>
      <c r="G57" s="170">
        <f>(F57-E57)/E57</f>
        <v>2.2013201320132012</v>
      </c>
      <c r="H57" s="143">
        <v>170404.01979999998</v>
      </c>
      <c r="I57" s="170">
        <f>(F57-H57)/H57</f>
        <v>-8.9223363497203029E-2</v>
      </c>
    </row>
    <row r="58" spans="1:9" ht="16.5">
      <c r="A58" s="109"/>
      <c r="B58" s="199" t="s">
        <v>40</v>
      </c>
      <c r="C58" s="164" t="s">
        <v>117</v>
      </c>
      <c r="D58" s="160" t="s">
        <v>114</v>
      </c>
      <c r="E58" s="185">
        <v>38467.825000000004</v>
      </c>
      <c r="F58" s="196">
        <v>144530</v>
      </c>
      <c r="G58" s="169">
        <f>(F58-E58)/E58</f>
        <v>2.7571658912350769</v>
      </c>
      <c r="H58" s="196">
        <v>158420.83333333334</v>
      </c>
      <c r="I58" s="169">
        <f>(F58-H58)/H58</f>
        <v>-8.7683122484942588E-2</v>
      </c>
    </row>
    <row r="59" spans="1:9" ht="16.5">
      <c r="A59" s="109"/>
      <c r="B59" s="199" t="s">
        <v>55</v>
      </c>
      <c r="C59" s="164" t="s">
        <v>122</v>
      </c>
      <c r="D59" s="160" t="s">
        <v>120</v>
      </c>
      <c r="E59" s="185">
        <v>57016.047619047618</v>
      </c>
      <c r="F59" s="196">
        <v>220882.85714285713</v>
      </c>
      <c r="G59" s="169">
        <f>(F59-E59)/E59</f>
        <v>2.8740471563143877</v>
      </c>
      <c r="H59" s="196">
        <v>226831.42857142858</v>
      </c>
      <c r="I59" s="169">
        <f>(F59-H59)/H59</f>
        <v>-2.6224635034197922E-2</v>
      </c>
    </row>
    <row r="60" spans="1:9" ht="16.5">
      <c r="A60" s="109"/>
      <c r="B60" s="199" t="s">
        <v>43</v>
      </c>
      <c r="C60" s="164" t="s">
        <v>119</v>
      </c>
      <c r="D60" s="160" t="s">
        <v>114</v>
      </c>
      <c r="E60" s="185">
        <v>13360</v>
      </c>
      <c r="F60" s="185">
        <v>112520</v>
      </c>
      <c r="G60" s="169">
        <f>(F60-E60)/E60</f>
        <v>7.4221556886227544</v>
      </c>
      <c r="H60" s="185">
        <v>114267.84</v>
      </c>
      <c r="I60" s="169">
        <f>(F60-H60)/H60</f>
        <v>-1.5295992293194626E-2</v>
      </c>
    </row>
    <row r="61" spans="1:9" s="126" customFormat="1" ht="16.5">
      <c r="A61" s="148"/>
      <c r="B61" s="199" t="s">
        <v>56</v>
      </c>
      <c r="C61" s="164" t="s">
        <v>123</v>
      </c>
      <c r="D61" s="160" t="s">
        <v>120</v>
      </c>
      <c r="E61" s="185">
        <v>479500</v>
      </c>
      <c r="F61" s="201">
        <v>1095130</v>
      </c>
      <c r="G61" s="169">
        <f>(F61-E61)/E61</f>
        <v>1.2838998957247132</v>
      </c>
      <c r="H61" s="201">
        <v>1112065</v>
      </c>
      <c r="I61" s="169">
        <f>(F61-H61)/H61</f>
        <v>-1.5228426395939087E-2</v>
      </c>
    </row>
    <row r="62" spans="1:9" s="126" customFormat="1" ht="17.25" thickBot="1">
      <c r="A62" s="148"/>
      <c r="B62" s="200" t="s">
        <v>42</v>
      </c>
      <c r="C62" s="165" t="s">
        <v>198</v>
      </c>
      <c r="D62" s="161" t="s">
        <v>114</v>
      </c>
      <c r="E62" s="188">
        <v>24572</v>
      </c>
      <c r="F62" s="197">
        <v>98778.333333333328</v>
      </c>
      <c r="G62" s="174">
        <f>(F62-E62)/E62</f>
        <v>3.0199549622876987</v>
      </c>
      <c r="H62" s="197">
        <v>99479.282750000013</v>
      </c>
      <c r="I62" s="174">
        <f>(F62-H62)/H62</f>
        <v>-7.0461848667348224E-3</v>
      </c>
    </row>
    <row r="63" spans="1:9" s="126" customFormat="1" ht="16.5">
      <c r="A63" s="148"/>
      <c r="B63" s="94" t="s">
        <v>54</v>
      </c>
      <c r="C63" s="163" t="s">
        <v>121</v>
      </c>
      <c r="D63" s="160" t="s">
        <v>120</v>
      </c>
      <c r="E63" s="185">
        <v>48045.53571428571</v>
      </c>
      <c r="F63" s="195">
        <v>230305.71428571429</v>
      </c>
      <c r="G63" s="169">
        <f>(F63-E63)/E63</f>
        <v>3.7934883202319232</v>
      </c>
      <c r="H63" s="195">
        <v>229645.71428571429</v>
      </c>
      <c r="I63" s="169">
        <f>(F63-H63)/H63</f>
        <v>2.8739922364885038E-3</v>
      </c>
    </row>
    <row r="64" spans="1:9" s="126" customFormat="1" ht="16.5">
      <c r="A64" s="148"/>
      <c r="B64" s="199" t="s">
        <v>39</v>
      </c>
      <c r="C64" s="164" t="s">
        <v>116</v>
      </c>
      <c r="D64" s="162" t="s">
        <v>114</v>
      </c>
      <c r="E64" s="192">
        <v>53735.416666666664</v>
      </c>
      <c r="F64" s="196">
        <v>172272</v>
      </c>
      <c r="G64" s="169">
        <f>(F64-E64)/E64</f>
        <v>2.2059302911642695</v>
      </c>
      <c r="H64" s="196">
        <v>160949</v>
      </c>
      <c r="I64" s="169">
        <f>(F64-H64)/H64</f>
        <v>7.0351477797314682E-2</v>
      </c>
    </row>
    <row r="65" spans="1:9" ht="16.5" customHeight="1" thickBot="1">
      <c r="A65" s="110"/>
      <c r="B65" s="200" t="s">
        <v>41</v>
      </c>
      <c r="C65" s="165" t="s">
        <v>118</v>
      </c>
      <c r="D65" s="161" t="s">
        <v>114</v>
      </c>
      <c r="E65" s="188">
        <v>49322.916666666664</v>
      </c>
      <c r="F65" s="197">
        <v>200305</v>
      </c>
      <c r="G65" s="174">
        <f>(F65-E65)/E65</f>
        <v>3.0610939809926085</v>
      </c>
      <c r="H65" s="197">
        <v>180649</v>
      </c>
      <c r="I65" s="174">
        <f>(F65-H65)/H65</f>
        <v>0.10880768783663347</v>
      </c>
    </row>
    <row r="66" spans="1:9" ht="15.75" customHeight="1" thickBot="1">
      <c r="A66" s="234" t="s">
        <v>192</v>
      </c>
      <c r="B66" s="245"/>
      <c r="C66" s="245"/>
      <c r="D66" s="246"/>
      <c r="E66" s="99">
        <f>SUM(E57:E65)</f>
        <v>812499.74166666658</v>
      </c>
      <c r="F66" s="99">
        <f>SUM(F57:F65)</f>
        <v>2429923.9047619049</v>
      </c>
      <c r="G66" s="101">
        <f t="shared" ref="G66" si="8">(F66-E66)/E66</f>
        <v>1.9906765259733425</v>
      </c>
      <c r="H66" s="99">
        <f>SUM(H57:H65)</f>
        <v>2452712.1187404762</v>
      </c>
      <c r="I66" s="152">
        <f t="shared" ref="I66" si="9">(F66-H66)/H66</f>
        <v>-9.2910267798870828E-3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62</v>
      </c>
      <c r="C68" s="164" t="s">
        <v>131</v>
      </c>
      <c r="D68" s="168" t="s">
        <v>125</v>
      </c>
      <c r="E68" s="182">
        <v>142896.75</v>
      </c>
      <c r="F68" s="190">
        <v>609645</v>
      </c>
      <c r="G68" s="169">
        <f>(F68-E68)/E68</f>
        <v>3.2663321594088037</v>
      </c>
      <c r="H68" s="190">
        <v>671734.8158333333</v>
      </c>
      <c r="I68" s="169">
        <f>(F68-H68)/H68</f>
        <v>-9.2432034740236896E-2</v>
      </c>
    </row>
    <row r="69" spans="1:9" ht="16.5">
      <c r="A69" s="37"/>
      <c r="B69" s="177" t="s">
        <v>61</v>
      </c>
      <c r="C69" s="164" t="s">
        <v>130</v>
      </c>
      <c r="D69" s="162" t="s">
        <v>207</v>
      </c>
      <c r="E69" s="185">
        <v>347343.75</v>
      </c>
      <c r="F69" s="184">
        <v>889597.77777777775</v>
      </c>
      <c r="G69" s="169">
        <f>(F69-E69)/E69</f>
        <v>1.5611451991802869</v>
      </c>
      <c r="H69" s="184">
        <v>938186.69977777777</v>
      </c>
      <c r="I69" s="169">
        <f>(F69-H69)/H69</f>
        <v>-5.1790248157972146E-2</v>
      </c>
    </row>
    <row r="70" spans="1:9" ht="16.5">
      <c r="A70" s="37"/>
      <c r="B70" s="177" t="s">
        <v>59</v>
      </c>
      <c r="C70" s="164" t="s">
        <v>128</v>
      </c>
      <c r="D70" s="162" t="s">
        <v>124</v>
      </c>
      <c r="E70" s="185">
        <v>95515.142857142855</v>
      </c>
      <c r="F70" s="184">
        <v>460358.75</v>
      </c>
      <c r="G70" s="169">
        <f>(F70-E70)/E70</f>
        <v>3.8197462332075993</v>
      </c>
      <c r="H70" s="184">
        <v>480202.23749999999</v>
      </c>
      <c r="I70" s="169">
        <f>(F70-H70)/H70</f>
        <v>-4.1323188336872312E-2</v>
      </c>
    </row>
    <row r="71" spans="1:9" ht="16.5">
      <c r="A71" s="37"/>
      <c r="B71" s="177" t="s">
        <v>60</v>
      </c>
      <c r="C71" s="164" t="s">
        <v>129</v>
      </c>
      <c r="D71" s="162" t="s">
        <v>206</v>
      </c>
      <c r="E71" s="185">
        <v>579720.1166666667</v>
      </c>
      <c r="F71" s="184">
        <v>2449492.5</v>
      </c>
      <c r="G71" s="169">
        <f>(F71-E71)/E71</f>
        <v>3.2253018820260015</v>
      </c>
      <c r="H71" s="184">
        <v>2487371.25</v>
      </c>
      <c r="I71" s="169">
        <f>(F71-H71)/H71</f>
        <v>-1.5228426395939087E-2</v>
      </c>
    </row>
    <row r="72" spans="1:9" ht="16.5">
      <c r="A72" s="37"/>
      <c r="B72" s="177" t="s">
        <v>63</v>
      </c>
      <c r="C72" s="164" t="s">
        <v>132</v>
      </c>
      <c r="D72" s="162" t="s">
        <v>126</v>
      </c>
      <c r="E72" s="185">
        <v>62629.19642857142</v>
      </c>
      <c r="F72" s="184">
        <v>305913.75</v>
      </c>
      <c r="G72" s="169">
        <f>(F72-E72)/E72</f>
        <v>3.8845229931840901</v>
      </c>
      <c r="H72" s="184">
        <v>310644.375</v>
      </c>
      <c r="I72" s="169">
        <f>(F72-H72)/H72</f>
        <v>-1.5228426395939087E-2</v>
      </c>
    </row>
    <row r="73" spans="1:9" ht="16.5" customHeight="1" thickBot="1">
      <c r="A73" s="37"/>
      <c r="B73" s="177" t="s">
        <v>64</v>
      </c>
      <c r="C73" s="164" t="s">
        <v>133</v>
      </c>
      <c r="D73" s="161" t="s">
        <v>127</v>
      </c>
      <c r="E73" s="188">
        <v>51410.525000000001</v>
      </c>
      <c r="F73" s="193">
        <v>217280</v>
      </c>
      <c r="G73" s="175">
        <f>(F73-E73)/E73</f>
        <v>3.2263719345406412</v>
      </c>
      <c r="H73" s="193">
        <v>218691</v>
      </c>
      <c r="I73" s="175">
        <f>(F73-H73)/H73</f>
        <v>-6.4520259178475568E-3</v>
      </c>
    </row>
    <row r="74" spans="1:9" ht="15.75" customHeight="1" thickBot="1">
      <c r="A74" s="234" t="s">
        <v>205</v>
      </c>
      <c r="B74" s="235"/>
      <c r="C74" s="235"/>
      <c r="D74" s="236"/>
      <c r="E74" s="83">
        <f>SUM(E68:E73)</f>
        <v>1279515.4809523807</v>
      </c>
      <c r="F74" s="83">
        <f>SUM(F68:F73)</f>
        <v>4932287.777777778</v>
      </c>
      <c r="G74" s="103">
        <f t="shared" ref="G74" si="10">(F74-E74)/E74</f>
        <v>2.8548089891859161</v>
      </c>
      <c r="H74" s="83">
        <f>SUM(H68:H73)</f>
        <v>5106830.378111111</v>
      </c>
      <c r="I74" s="104">
        <f t="shared" ref="I74" si="11">(F74-H74)/H74</f>
        <v>-3.417826467890088E-2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71</v>
      </c>
      <c r="C76" s="166" t="s">
        <v>200</v>
      </c>
      <c r="D76" s="168" t="s">
        <v>134</v>
      </c>
      <c r="E76" s="182">
        <v>24862.791666666668</v>
      </c>
      <c r="F76" s="182">
        <v>124160</v>
      </c>
      <c r="G76" s="169">
        <f>(F76-E76)/E76</f>
        <v>3.9938076811567482</v>
      </c>
      <c r="H76" s="182">
        <v>126412.14444444445</v>
      </c>
      <c r="I76" s="169">
        <f>(F76-H76)/H76</f>
        <v>-1.7815886712009867E-2</v>
      </c>
    </row>
    <row r="77" spans="1:9" ht="16.5">
      <c r="A77" s="37"/>
      <c r="B77" s="177" t="s">
        <v>67</v>
      </c>
      <c r="C77" s="164" t="s">
        <v>139</v>
      </c>
      <c r="D77" s="162" t="s">
        <v>135</v>
      </c>
      <c r="E77" s="185">
        <v>39908.458333333336</v>
      </c>
      <c r="F77" s="185">
        <v>217765</v>
      </c>
      <c r="G77" s="169">
        <f>(F77-E77)/E77</f>
        <v>4.4566126854896044</v>
      </c>
      <c r="H77" s="185">
        <v>221624.29985714285</v>
      </c>
      <c r="I77" s="169">
        <f>(F77-H77)/H77</f>
        <v>-1.7413703549793588E-2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22435.723214285714</v>
      </c>
      <c r="F78" s="185">
        <v>89024.444444444438</v>
      </c>
      <c r="G78" s="169">
        <f>(F78-E78)/E78</f>
        <v>2.9679774792264797</v>
      </c>
      <c r="H78" s="185">
        <v>90403.833333333328</v>
      </c>
      <c r="I78" s="169">
        <f>(F78-H78)/H78</f>
        <v>-1.5258079641411487E-2</v>
      </c>
    </row>
    <row r="79" spans="1:9" ht="16.5">
      <c r="A79" s="37"/>
      <c r="B79" s="177" t="s">
        <v>70</v>
      </c>
      <c r="C79" s="164" t="s">
        <v>141</v>
      </c>
      <c r="D79" s="162" t="s">
        <v>137</v>
      </c>
      <c r="E79" s="185">
        <v>30528.25</v>
      </c>
      <c r="F79" s="185">
        <v>146470</v>
      </c>
      <c r="G79" s="169">
        <f>(F79-E79)/E79</f>
        <v>3.797851170637033</v>
      </c>
      <c r="H79" s="185">
        <v>148730.09950000001</v>
      </c>
      <c r="I79" s="169">
        <f>(F79-H79)/H79</f>
        <v>-1.5195979210650707E-2</v>
      </c>
    </row>
    <row r="80" spans="1:9" ht="16.5" customHeight="1" thickBot="1">
      <c r="A80" s="38"/>
      <c r="B80" s="177" t="s">
        <v>68</v>
      </c>
      <c r="C80" s="164" t="s">
        <v>138</v>
      </c>
      <c r="D80" s="161" t="s">
        <v>134</v>
      </c>
      <c r="E80" s="188">
        <v>58072.875</v>
      </c>
      <c r="F80" s="188">
        <v>274752.5</v>
      </c>
      <c r="G80" s="169">
        <f>(F80-E80)/E80</f>
        <v>3.7311675201201937</v>
      </c>
      <c r="H80" s="188">
        <v>277770.61249999999</v>
      </c>
      <c r="I80" s="169">
        <f>(F80-H80)/H80</f>
        <v>-1.0865485275192632E-2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175808.09821428571</v>
      </c>
      <c r="F81" s="83">
        <f>SUM(F76:F80)</f>
        <v>852171.9444444445</v>
      </c>
      <c r="G81" s="103">
        <f t="shared" ref="G81" si="12">(F81-E81)/E81</f>
        <v>3.8471711661755479</v>
      </c>
      <c r="H81" s="83">
        <f>SUM(H76:H80)</f>
        <v>864940.98963492061</v>
      </c>
      <c r="I81" s="104">
        <f t="shared" ref="I81" si="13">(F81-H81)/H81</f>
        <v>-1.4762909081075864E-2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77</v>
      </c>
      <c r="C83" s="164" t="s">
        <v>146</v>
      </c>
      <c r="D83" s="168" t="s">
        <v>162</v>
      </c>
      <c r="E83" s="185">
        <v>17524.444444444445</v>
      </c>
      <c r="F83" s="182">
        <v>95828</v>
      </c>
      <c r="G83" s="170">
        <f>(F83-E83)/E83</f>
        <v>4.4682475272635047</v>
      </c>
      <c r="H83" s="182">
        <v>101344.06964999999</v>
      </c>
      <c r="I83" s="170">
        <f>(F83-H83)/H83</f>
        <v>-5.4429131068548825E-2</v>
      </c>
    </row>
    <row r="84" spans="1:11" ht="16.5">
      <c r="A84" s="37"/>
      <c r="B84" s="177" t="s">
        <v>80</v>
      </c>
      <c r="C84" s="164" t="s">
        <v>151</v>
      </c>
      <c r="D84" s="160" t="s">
        <v>150</v>
      </c>
      <c r="E84" s="185">
        <v>43885.8</v>
      </c>
      <c r="F84" s="185">
        <v>167203.75</v>
      </c>
      <c r="G84" s="169">
        <f>(F84-E84)/E84</f>
        <v>2.8099738411969244</v>
      </c>
      <c r="H84" s="185">
        <v>173801.04444444444</v>
      </c>
      <c r="I84" s="169">
        <f>(F84-H84)/H84</f>
        <v>-3.7958888368782334E-2</v>
      </c>
    </row>
    <row r="85" spans="1:11" ht="16.5">
      <c r="A85" s="37"/>
      <c r="B85" s="177" t="s">
        <v>79</v>
      </c>
      <c r="C85" s="164" t="s">
        <v>155</v>
      </c>
      <c r="D85" s="162" t="s">
        <v>156</v>
      </c>
      <c r="E85" s="185">
        <v>75000</v>
      </c>
      <c r="F85" s="185">
        <v>759186.66666666663</v>
      </c>
      <c r="G85" s="169">
        <f>(F85-E85)/E85</f>
        <v>9.1224888888888884</v>
      </c>
      <c r="H85" s="185">
        <v>770926.66666666663</v>
      </c>
      <c r="I85" s="169">
        <f>(F85-H85)/H85</f>
        <v>-1.5228426395939087E-2</v>
      </c>
    </row>
    <row r="86" spans="1:11" ht="16.5">
      <c r="A86" s="37"/>
      <c r="B86" s="177" t="s">
        <v>76</v>
      </c>
      <c r="C86" s="164" t="s">
        <v>143</v>
      </c>
      <c r="D86" s="162" t="s">
        <v>161</v>
      </c>
      <c r="E86" s="185">
        <v>28845</v>
      </c>
      <c r="F86" s="176">
        <v>97657.333333333328</v>
      </c>
      <c r="G86" s="169">
        <f>(F86-E86)/E86</f>
        <v>2.3855896458080545</v>
      </c>
      <c r="H86" s="176">
        <v>98902.111111111109</v>
      </c>
      <c r="I86" s="169">
        <f>(F86-H86)/H86</f>
        <v>-1.258595760791538E-2</v>
      </c>
    </row>
    <row r="87" spans="1:11" ht="16.5">
      <c r="A87" s="37"/>
      <c r="B87" s="177" t="s">
        <v>78</v>
      </c>
      <c r="C87" s="164" t="s">
        <v>149</v>
      </c>
      <c r="D87" s="173" t="s">
        <v>147</v>
      </c>
      <c r="E87" s="194">
        <v>30674.363095238095</v>
      </c>
      <c r="F87" s="194">
        <v>140568.75</v>
      </c>
      <c r="G87" s="169">
        <f>(F87-E87)/E87</f>
        <v>3.5826134861728218</v>
      </c>
      <c r="H87" s="194">
        <v>142086.25</v>
      </c>
      <c r="I87" s="169">
        <f>(F87-H87)/H87</f>
        <v>-1.0680132665898354E-2</v>
      </c>
    </row>
    <row r="88" spans="1:11" ht="16.5">
      <c r="A88" s="37"/>
      <c r="B88" s="177" t="s">
        <v>75</v>
      </c>
      <c r="C88" s="164" t="s">
        <v>148</v>
      </c>
      <c r="D88" s="173" t="s">
        <v>145</v>
      </c>
      <c r="E88" s="194">
        <v>11270.077380952382</v>
      </c>
      <c r="F88" s="194">
        <v>43456</v>
      </c>
      <c r="G88" s="169">
        <f>(F88-E88)/E88</f>
        <v>2.8558741462986954</v>
      </c>
      <c r="H88" s="194">
        <v>43734</v>
      </c>
      <c r="I88" s="169">
        <f>(F88-H88)/H88</f>
        <v>-6.3566104175241233E-3</v>
      </c>
    </row>
    <row r="89" spans="1:11" ht="16.5" customHeight="1" thickBot="1">
      <c r="A89" s="35"/>
      <c r="B89" s="178" t="s">
        <v>74</v>
      </c>
      <c r="C89" s="165" t="s">
        <v>144</v>
      </c>
      <c r="D89" s="161" t="s">
        <v>142</v>
      </c>
      <c r="E89" s="188">
        <v>20083.599999999999</v>
      </c>
      <c r="F89" s="188">
        <v>77276.666666666672</v>
      </c>
      <c r="G89" s="171">
        <f>(F89-E89)/E89</f>
        <v>2.8477497394225475</v>
      </c>
      <c r="H89" s="188">
        <v>68668.571428571435</v>
      </c>
      <c r="I89" s="171">
        <f>(F89-H89)/H89</f>
        <v>0.12535713295054227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227283.28492063496</v>
      </c>
      <c r="F90" s="83">
        <f>SUM(F83:F89)</f>
        <v>1381177.1666666667</v>
      </c>
      <c r="G90" s="111">
        <f t="shared" ref="G90:G91" si="14">(F90-E90)/E90</f>
        <v>5.0768972392710703</v>
      </c>
      <c r="H90" s="83">
        <f>SUM(H83:H89)</f>
        <v>1399462.7133007934</v>
      </c>
      <c r="I90" s="104">
        <f t="shared" ref="I90:I91" si="15">(F90-H90)/H90</f>
        <v>-1.3066119204418192E-2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4944271.0268849209</v>
      </c>
      <c r="F91" s="99">
        <f>SUM(F32,F39,F47,F55,F66,F74,F81,F90)</f>
        <v>20235119.530555557</v>
      </c>
      <c r="G91" s="101">
        <f t="shared" si="14"/>
        <v>3.0926396268580878</v>
      </c>
      <c r="H91" s="99">
        <f>SUM(H32,H39,H47,H55,H66,H74,H81,H90)</f>
        <v>20554570.917446028</v>
      </c>
      <c r="I91" s="112">
        <f t="shared" si="15"/>
        <v>-1.5541622745300481E-2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218</v>
      </c>
      <c r="B9" s="26"/>
      <c r="C9" s="26"/>
      <c r="D9" s="26"/>
      <c r="E9" s="219"/>
      <c r="F9" s="219"/>
    </row>
    <row r="10" spans="1:12" ht="18">
      <c r="A10" s="2" t="s">
        <v>219</v>
      </c>
      <c r="B10" s="2"/>
      <c r="C10" s="2"/>
    </row>
    <row r="11" spans="1:12" ht="18">
      <c r="A11" s="2" t="s">
        <v>220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221</v>
      </c>
      <c r="E13" s="224" t="s">
        <v>222</v>
      </c>
      <c r="F13" s="224" t="s">
        <v>223</v>
      </c>
      <c r="G13" s="224" t="s">
        <v>224</v>
      </c>
      <c r="H13" s="224" t="s">
        <v>225</v>
      </c>
      <c r="I13" s="224" t="s">
        <v>226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65000</v>
      </c>
      <c r="E16" s="208">
        <v>65000</v>
      </c>
      <c r="F16" s="208">
        <v>65000</v>
      </c>
      <c r="G16" s="155">
        <v>55000</v>
      </c>
      <c r="H16" s="155">
        <v>63333</v>
      </c>
      <c r="I16" s="155">
        <f>AVERAGE(D16:H16)</f>
        <v>62666.6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75000</v>
      </c>
      <c r="E17" s="202">
        <v>40000</v>
      </c>
      <c r="F17" s="202">
        <v>60000</v>
      </c>
      <c r="G17" s="125">
        <v>72500</v>
      </c>
      <c r="H17" s="125">
        <v>68333</v>
      </c>
      <c r="I17" s="155">
        <f t="shared" ref="I17:I40" si="0">AVERAGE(D17:H17)</f>
        <v>63166.6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65000</v>
      </c>
      <c r="E18" s="211">
        <v>50000</v>
      </c>
      <c r="F18" s="202">
        <v>60000</v>
      </c>
      <c r="G18" s="125">
        <v>65000</v>
      </c>
      <c r="H18" s="125">
        <v>76666</v>
      </c>
      <c r="I18" s="155">
        <f t="shared" si="0"/>
        <v>63333.2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15000</v>
      </c>
      <c r="E19" s="202">
        <v>20000</v>
      </c>
      <c r="F19" s="202">
        <v>17500</v>
      </c>
      <c r="G19" s="125">
        <v>25000</v>
      </c>
      <c r="H19" s="125">
        <v>16666</v>
      </c>
      <c r="I19" s="155">
        <f t="shared" si="0"/>
        <v>18833.2</v>
      </c>
      <c r="K19" s="206"/>
      <c r="L19" s="209"/>
      <c r="P19" s="220"/>
    </row>
    <row r="20" spans="1:16" ht="18">
      <c r="A20" s="88"/>
      <c r="B20" s="210" t="s">
        <v>8</v>
      </c>
      <c r="C20" s="164" t="s">
        <v>167</v>
      </c>
      <c r="D20" s="202">
        <v>225000</v>
      </c>
      <c r="E20" s="202">
        <v>200000</v>
      </c>
      <c r="F20" s="211">
        <v>380000</v>
      </c>
      <c r="G20" s="125">
        <v>210000</v>
      </c>
      <c r="H20" s="125">
        <v>237500</v>
      </c>
      <c r="I20" s="155">
        <f t="shared" si="0"/>
        <v>250500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45000</v>
      </c>
      <c r="E21" s="202">
        <v>70000</v>
      </c>
      <c r="F21" s="202">
        <v>62500</v>
      </c>
      <c r="G21" s="125">
        <v>47500</v>
      </c>
      <c r="H21" s="125">
        <v>60000</v>
      </c>
      <c r="I21" s="155">
        <f t="shared" si="0"/>
        <v>57000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75000</v>
      </c>
      <c r="E22" s="202">
        <v>35000</v>
      </c>
      <c r="F22" s="202">
        <v>50000</v>
      </c>
      <c r="G22" s="125">
        <v>70000</v>
      </c>
      <c r="H22" s="125">
        <v>58333</v>
      </c>
      <c r="I22" s="155">
        <f t="shared" si="0"/>
        <v>57666.6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15000</v>
      </c>
      <c r="E23" s="202">
        <v>20000</v>
      </c>
      <c r="F23" s="211">
        <v>17500</v>
      </c>
      <c r="G23" s="125">
        <v>10000</v>
      </c>
      <c r="H23" s="125">
        <v>15000</v>
      </c>
      <c r="I23" s="155">
        <f t="shared" si="0"/>
        <v>15500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12000</v>
      </c>
      <c r="E24" s="202">
        <v>15000</v>
      </c>
      <c r="F24" s="202">
        <v>27500</v>
      </c>
      <c r="G24" s="125">
        <v>10000</v>
      </c>
      <c r="H24" s="125">
        <v>15000</v>
      </c>
      <c r="I24" s="155">
        <f t="shared" si="0"/>
        <v>15900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25000</v>
      </c>
      <c r="E25" s="202">
        <v>15000</v>
      </c>
      <c r="F25" s="202">
        <v>35000</v>
      </c>
      <c r="G25" s="125">
        <v>10000</v>
      </c>
      <c r="H25" s="125">
        <v>15000</v>
      </c>
      <c r="I25" s="155">
        <f t="shared" si="0"/>
        <v>20000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12000</v>
      </c>
      <c r="E26" s="202">
        <v>20000</v>
      </c>
      <c r="F26" s="202">
        <v>22500</v>
      </c>
      <c r="G26" s="125">
        <v>10000</v>
      </c>
      <c r="H26" s="125">
        <v>13333</v>
      </c>
      <c r="I26" s="155">
        <f t="shared" si="0"/>
        <v>15566.6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40000</v>
      </c>
      <c r="E27" s="202">
        <v>35000</v>
      </c>
      <c r="F27" s="202">
        <v>35000</v>
      </c>
      <c r="G27" s="125">
        <v>47500</v>
      </c>
      <c r="H27" s="125">
        <v>26666</v>
      </c>
      <c r="I27" s="155">
        <f t="shared" si="0"/>
        <v>36833.199999999997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25000</v>
      </c>
      <c r="E28" s="202">
        <v>15000</v>
      </c>
      <c r="F28" s="202">
        <v>30000</v>
      </c>
      <c r="G28" s="125">
        <v>30000</v>
      </c>
      <c r="H28" s="125">
        <v>30000</v>
      </c>
      <c r="I28" s="155">
        <f t="shared" si="0"/>
        <v>26000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85000</v>
      </c>
      <c r="E29" s="211">
        <v>100000</v>
      </c>
      <c r="F29" s="202">
        <v>77500</v>
      </c>
      <c r="G29" s="125">
        <v>65000</v>
      </c>
      <c r="H29" s="125">
        <v>75000</v>
      </c>
      <c r="I29" s="155">
        <f t="shared" si="0"/>
        <v>80500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65000</v>
      </c>
      <c r="E30" s="202">
        <v>90000</v>
      </c>
      <c r="F30" s="202">
        <v>75000</v>
      </c>
      <c r="G30" s="125">
        <v>35000</v>
      </c>
      <c r="H30" s="125">
        <v>36666</v>
      </c>
      <c r="I30" s="155">
        <f t="shared" si="0"/>
        <v>60333.2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40000</v>
      </c>
      <c r="E31" s="203">
        <v>45000</v>
      </c>
      <c r="F31" s="203">
        <v>50000</v>
      </c>
      <c r="G31" s="158">
        <v>40000</v>
      </c>
      <c r="H31" s="158">
        <v>46666</v>
      </c>
      <c r="I31" s="155">
        <f t="shared" si="0"/>
        <v>44333.2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45000</v>
      </c>
      <c r="E33" s="208">
        <v>70000</v>
      </c>
      <c r="F33" s="208">
        <v>72500</v>
      </c>
      <c r="G33" s="155">
        <v>70000</v>
      </c>
      <c r="H33" s="155">
        <v>78333</v>
      </c>
      <c r="I33" s="155">
        <f t="shared" si="0"/>
        <v>67166.600000000006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45000</v>
      </c>
      <c r="E34" s="202">
        <v>70000</v>
      </c>
      <c r="F34" s="202">
        <v>60000</v>
      </c>
      <c r="G34" s="125">
        <v>70000</v>
      </c>
      <c r="H34" s="125">
        <v>73333</v>
      </c>
      <c r="I34" s="155">
        <f t="shared" si="0"/>
        <v>63666.6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55000</v>
      </c>
      <c r="E35" s="202">
        <v>50000</v>
      </c>
      <c r="F35" s="202">
        <v>57500</v>
      </c>
      <c r="G35" s="125">
        <v>47500</v>
      </c>
      <c r="H35" s="125">
        <v>50000</v>
      </c>
      <c r="I35" s="155">
        <f t="shared" si="0"/>
        <v>52000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25000</v>
      </c>
      <c r="E36" s="202">
        <v>35000</v>
      </c>
      <c r="F36" s="202">
        <v>52500</v>
      </c>
      <c r="G36" s="125">
        <v>55000</v>
      </c>
      <c r="H36" s="125">
        <v>40000</v>
      </c>
      <c r="I36" s="155">
        <f t="shared" si="0"/>
        <v>41500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25000</v>
      </c>
      <c r="E37" s="202">
        <v>20000</v>
      </c>
      <c r="F37" s="202">
        <v>35000</v>
      </c>
      <c r="G37" s="125">
        <v>25000</v>
      </c>
      <c r="H37" s="125">
        <v>18333</v>
      </c>
      <c r="I37" s="155">
        <f t="shared" si="0"/>
        <v>24666.6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227</v>
      </c>
      <c r="D39" s="181">
        <v>1600000</v>
      </c>
      <c r="E39" s="181">
        <v>1600000</v>
      </c>
      <c r="F39" s="181">
        <v>1358000</v>
      </c>
      <c r="G39" s="217">
        <v>1406500</v>
      </c>
      <c r="H39" s="217">
        <v>1500000</v>
      </c>
      <c r="I39" s="155">
        <f t="shared" si="0"/>
        <v>1492900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1100000</v>
      </c>
      <c r="E40" s="187">
        <v>1000000</v>
      </c>
      <c r="F40" s="187">
        <v>1067000</v>
      </c>
      <c r="G40" s="157">
        <v>1115500</v>
      </c>
      <c r="H40" s="157">
        <v>990000</v>
      </c>
      <c r="I40" s="155">
        <f t="shared" si="0"/>
        <v>1054500</v>
      </c>
      <c r="K40" s="215"/>
      <c r="L40" s="209"/>
    </row>
    <row r="41" spans="1:12">
      <c r="D41" s="90">
        <f>SUM(D16:D40)</f>
        <v>3779000</v>
      </c>
      <c r="E41" s="90">
        <f t="shared" ref="E41:H41" si="1">SUM(E16:E40)</f>
        <v>3680000</v>
      </c>
      <c r="F41" s="90">
        <f t="shared" si="1"/>
        <v>3767500</v>
      </c>
      <c r="G41" s="90">
        <f t="shared" si="1"/>
        <v>3592000</v>
      </c>
      <c r="H41" s="90">
        <f t="shared" si="1"/>
        <v>3604161</v>
      </c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11-04-2023</vt:lpstr>
      <vt:lpstr>By Order</vt:lpstr>
      <vt:lpstr>All Stores</vt:lpstr>
      <vt:lpstr>'11-04-2023'!Print_Titles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2023-04-05T11:09:44Z</cp:lastPrinted>
  <dcterms:created xsi:type="dcterms:W3CDTF">2010-10-20T06:23:14Z</dcterms:created>
  <dcterms:modified xsi:type="dcterms:W3CDTF">2023-04-13T11:08:47Z</dcterms:modified>
</cp:coreProperties>
</file>