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3-04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'03-04-2023'!$12:$14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7" i="11"/>
  <c r="G87" i="11"/>
  <c r="I89" i="11"/>
  <c r="G89" i="11"/>
  <c r="I83" i="11"/>
  <c r="G83" i="11"/>
  <c r="I88" i="11"/>
  <c r="G88" i="11"/>
  <c r="I84" i="11"/>
  <c r="G84" i="11"/>
  <c r="I78" i="11"/>
  <c r="G78" i="11"/>
  <c r="I76" i="11"/>
  <c r="G76" i="11"/>
  <c r="I77" i="11"/>
  <c r="G77" i="11"/>
  <c r="I80" i="11"/>
  <c r="G80" i="11"/>
  <c r="I79" i="11"/>
  <c r="G79" i="11"/>
  <c r="I68" i="11"/>
  <c r="G68" i="11"/>
  <c r="I72" i="11"/>
  <c r="G72" i="11"/>
  <c r="I70" i="11"/>
  <c r="G70" i="11"/>
  <c r="I73" i="11"/>
  <c r="G73" i="11"/>
  <c r="I69" i="11"/>
  <c r="G69" i="11"/>
  <c r="I71" i="11"/>
  <c r="G71" i="11"/>
  <c r="I57" i="11"/>
  <c r="G57" i="11"/>
  <c r="I64" i="11"/>
  <c r="G64" i="11"/>
  <c r="I63" i="11"/>
  <c r="G63" i="11"/>
  <c r="I62" i="11"/>
  <c r="G62" i="11"/>
  <c r="I58" i="11"/>
  <c r="G58" i="11"/>
  <c r="I59" i="11"/>
  <c r="G59" i="11"/>
  <c r="I65" i="11"/>
  <c r="G65" i="11"/>
  <c r="I60" i="11"/>
  <c r="G60" i="11"/>
  <c r="I61" i="11"/>
  <c r="G61" i="11"/>
  <c r="I54" i="11"/>
  <c r="G54" i="11"/>
  <c r="I50" i="11"/>
  <c r="G50" i="11"/>
  <c r="I51" i="11"/>
  <c r="G51" i="11"/>
  <c r="I49" i="11"/>
  <c r="G49" i="11"/>
  <c r="I52" i="11"/>
  <c r="G52" i="11"/>
  <c r="I53" i="11"/>
  <c r="G53" i="11"/>
  <c r="I43" i="11"/>
  <c r="G43" i="11"/>
  <c r="I46" i="11"/>
  <c r="G46" i="11"/>
  <c r="I42" i="11"/>
  <c r="G42" i="11"/>
  <c r="I41" i="11"/>
  <c r="G41" i="11"/>
  <c r="I44" i="11"/>
  <c r="G44" i="11"/>
  <c r="I45" i="11"/>
  <c r="G45" i="11"/>
  <c r="I34" i="11"/>
  <c r="G34" i="11"/>
  <c r="I38" i="11"/>
  <c r="G38" i="11"/>
  <c r="I37" i="11"/>
  <c r="G37" i="11"/>
  <c r="I35" i="11"/>
  <c r="G35" i="11"/>
  <c r="I36" i="11"/>
  <c r="G36" i="11"/>
  <c r="I25" i="11"/>
  <c r="G25" i="11"/>
  <c r="I27" i="11"/>
  <c r="G27" i="11"/>
  <c r="I21" i="11"/>
  <c r="G21" i="11"/>
  <c r="I30" i="11"/>
  <c r="G30" i="11"/>
  <c r="I28" i="11"/>
  <c r="G28" i="11"/>
  <c r="I16" i="11"/>
  <c r="G16" i="11"/>
  <c r="I23" i="11"/>
  <c r="G23" i="11"/>
  <c r="I18" i="11"/>
  <c r="G18" i="11"/>
  <c r="I24" i="11"/>
  <c r="G24" i="11"/>
  <c r="I22" i="11"/>
  <c r="G22" i="11"/>
  <c r="I29" i="11"/>
  <c r="G29" i="11"/>
  <c r="I19" i="11"/>
  <c r="G19" i="11"/>
  <c r="I17" i="11"/>
  <c r="G17" i="11"/>
  <c r="I26" i="11"/>
  <c r="G26" i="11"/>
  <c r="I31" i="11"/>
  <c r="G31" i="11"/>
  <c r="I20" i="11"/>
  <c r="G2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<sst xmlns="http://schemas.openxmlformats.org/spreadsheetml/2006/main" count="851" uniqueCount="228">
  <si>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</si>
  <si>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</si>
  <si>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</si>
  <si>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</si>
  <si>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</si>
  <si>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</si>
  <si>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</si>
  <si>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</si>
  <si>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</si>
  <si>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</si>
  <si>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</si>
  <si>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</si>
  <si>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</si>
  <si>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</si>
  <si>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</si>
  <si>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</si>
  <si>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</si>
  <si>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</si>
  <si>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</si>
  <si>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</si>
  <si>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</si>
  <si>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</si>
  <si>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</si>
  <si>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</si>
  <si>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</si>
  <si>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</si>
  <si>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</si>
  <si>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</si>
  <si>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</si>
  <si>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</si>
  <si>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</si>
  <si>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</si>
  <si>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</si>
  <si>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</si>
  <si>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</si>
  <si>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</si>
  <si>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</si>
  <si>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</si>
  <si>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</si>
  <si>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</si>
  <si>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</si>
  <si>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</si>
  <si>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</si>
  <si>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</si>
  <si>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</si>
  <si>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</si>
  <si>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</si>
  <si>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</si>
  <si>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</si>
  <si>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</si>
  <si>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</si>
  <si>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</si>
  <si>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</si>
  <si>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</si>
  <si>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</si>
  <si>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</si>
  <si>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</si>
  <si>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</si>
  <si>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</si>
  <si>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</si>
  <si>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</si>
  <si>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</si>
  <si>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</si>
  <si>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</si>
  <si>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</si>
  <si>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</si>
  <si>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</si>
  <si>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</si>
  <si>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</si>
  <si>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</si>
  <si>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</si>
  <si>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</si>
  <si>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</si>
  <si>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</si>
  <si>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</si>
  <si>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</si>
  <si>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</si>
  <si>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</si>
  <si>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</si>
  <si>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</si>
  <si>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</si>
  <si>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</si>
  <si>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</si>
  <si>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</si>
  <si>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</si>
  <si>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</si>
  <si>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</si>
  <si>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</si>
  <si>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</si>
  <si>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</si>
  <si>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</si>
  <si>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</si>
  <si>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</si>
  <si>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</si>
  <si>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</si>
  <si>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</si>
  <si>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</si>
  <si>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</si>
  <si>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</si>
  <si>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</si>
  <si>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</si>
  <si>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</si>
  <si>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</si>
  <si>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</si>
  <si>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</si>
  <si>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</si>
  <si>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</si>
  <si>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</si>
  <si>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</si>
  <si>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</si>
  <si>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</si>
  <si>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</si>
  <si>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</si>
  <si>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</si>
  <si>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</si>
  <si>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</si>
  <si>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</si>
  <si>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</si>
  <si>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</si>
  <si>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</si>
  <si>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</si>
  <si>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</si>
  <si>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</si>
  <si>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</si>
  <si>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</si>
  <si>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</si>
  <si>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</si>
  <si>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</si>
  <si>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</si>
  <si>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</si>
  <si>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</si>
  <si>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</si>
  <si>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</si>
  <si>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</si>
  <si>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</si>
  <si>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</si>
  <si>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</si>
  <si>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</si>
  <si>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</si>
  <si>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</si>
  <si>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</si>
  <si>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</si>
  <si>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</si>
  <si>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</si>
  <si>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</si>
  <si>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</si>
  <si>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</si>
  <si>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</si>
  <si>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</si>
  <si>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</si>
  <si>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</si>
  <si>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</si>
  <si>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</si>
  <si>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</si>
  <si>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</si>
  <si>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</si>
  <si>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</si>
  <si>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</si>
  <si>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</si>
  <si>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</si>
  <si>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</si>
  <si>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</si>
  <si>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</si>
  <si>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</si>
  <si>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</si>
  <si>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</si>
  <si>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</si>
  <si>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</si>
  <si>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</si>
  <si>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</si>
  <si>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</si>
  <si>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</si>
  <si>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</si>
  <si>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</si>
  <si>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</si>
  <si>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</si>
  <si>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</si>
  <si>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</si>
  <si>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</si>
  <si>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</si>
  <si>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</si>
  <si>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</si>
  <si>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</si>
  <si>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</si>
  <si>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</si>
  <si>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</si>
  <si>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</si>
  <si>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</si>
  <si>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</si>
  <si>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</si>
  <si>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</si>
  <si>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</si>
  <si>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</si>
  <si>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</si>
  <si>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</si>
  <si>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</si>
  <si>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</si>
  <si>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</si>
  <si>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</si>
  <si>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</si>
  <si>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</si>
  <si>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</si>
  <si>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</si>
  <si>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</si>
  <si>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</si>
  <si>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</si>
  <si>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</si>
  <si>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</si>
  <si>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</si>
  <si>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</si>
  <si>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</si>
  <si>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</si>
  <si>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</si>
  <si>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</si>
  <si>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</si>
  <si>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</si>
  <si>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</si>
  <si>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27-03-2023 (ل.ل.)</t>
  </si>
  <si>
    <t>معدل أسعار المحلات والملاحم في 27-03-2023 (ل.ل.)</t>
  </si>
  <si>
    <t>المعدل العام للأسعار في 27-03-2023  (ل.ل.)</t>
  </si>
  <si>
    <t xml:space="preserve"> التاريخ 3 نيسان 2023</t>
  </si>
  <si>
    <t>معدل الأسعار في نيسان 2022 (ل.ل.)</t>
  </si>
  <si>
    <t>معدل أسعار  السوبرماركات في 03-04-2023 (ل.ل.)</t>
  </si>
  <si>
    <t>معدل أسعار المحلات والملاحم في 03-04-2023 (ل.ل.)</t>
  </si>
  <si>
    <t>المعدل العام للأسعار في 03-04-2023  (ل.ل.)</t>
  </si>
  <si>
    <t xml:space="preserve"> التاريخ 3 نيسان 2023 </t>
  </si>
  <si>
    <t>1$=98500LBP</t>
  </si>
  <si>
    <t>سعر صرف الدولار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</si>
</sst>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11" sqref="F1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221</v>
      </c>
      <c r="F12" s="224" t="s">
        <v>222</v>
      </c>
      <c r="G12" s="224" t="s">
        <v>197</v>
      </c>
      <c r="H12" s="224" t="s">
        <v>217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28582.347222222223</v>
      </c>
      <c r="F15" s="190">
        <v>61943.111111111109</v>
      </c>
      <c r="G15" s="45">
        <f t="shared" ref="G15:G30" si="0">(F15-E15)/E15</f>
        <v>1.1671806947664376</v>
      </c>
      <c r="H15" s="190">
        <v>63997.25</v>
      </c>
      <c r="I15" s="45">
        <f t="shared" ref="I15:I30" si="1">(F15-H15)/H15</f>
        <v>-3.209729931971906E-2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27674.368750000001</v>
      </c>
      <c r="F16" s="184">
        <v>109811</v>
      </c>
      <c r="G16" s="48">
        <f t="shared" si="0"/>
        <v>2.9679676523787015</v>
      </c>
      <c r="H16" s="184">
        <v>76061</v>
      </c>
      <c r="I16" s="44">
        <f t="shared" si="1"/>
        <v>0.44372280143568976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27077.658333333333</v>
      </c>
      <c r="F17" s="184">
        <v>71123.5</v>
      </c>
      <c r="G17" s="48">
        <f t="shared" si="0"/>
        <v>1.6266488454965486</v>
      </c>
      <c r="H17" s="184">
        <v>61832</v>
      </c>
      <c r="I17" s="44">
        <f t="shared" si="1"/>
        <v>0.15027008668650538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12477.552777777777</v>
      </c>
      <c r="F18" s="184">
        <v>24165.333333333332</v>
      </c>
      <c r="G18" s="48">
        <f t="shared" si="0"/>
        <v>0.93670455767345762</v>
      </c>
      <c r="H18" s="184">
        <v>28249.75</v>
      </c>
      <c r="I18" s="44">
        <f t="shared" si="1"/>
        <v>-0.14458240043422219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75926.908333333326</v>
      </c>
      <c r="F19" s="184">
        <v>352071.14285714284</v>
      </c>
      <c r="G19" s="48">
        <f t="shared" si="0"/>
        <v>3.6369745665329174</v>
      </c>
      <c r="H19" s="184">
        <v>411583</v>
      </c>
      <c r="I19" s="44">
        <f t="shared" si="1"/>
        <v>-0.14459260256827217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28322.380555555555</v>
      </c>
      <c r="F20" s="184">
        <v>98720.888888888891</v>
      </c>
      <c r="G20" s="48">
        <f t="shared" si="0"/>
        <v>2.485614095723474</v>
      </c>
      <c r="H20" s="184">
        <v>100387.55555555556</v>
      </c>
      <c r="I20" s="44">
        <f t="shared" si="1"/>
        <v>-1.6602323439824374E-2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16127.380555555555</v>
      </c>
      <c r="F21" s="184">
        <v>79277.555555555562</v>
      </c>
      <c r="G21" s="48">
        <f t="shared" si="0"/>
        <v>3.9157118406464368</v>
      </c>
      <c r="H21" s="184">
        <v>78166.444444444438</v>
      </c>
      <c r="I21" s="44">
        <f t="shared" si="1"/>
        <v>1.4214681491631983E-2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7079.7993055555553</v>
      </c>
      <c r="F22" s="184">
        <v>14931</v>
      </c>
      <c r="G22" s="48">
        <f t="shared" si="0"/>
        <v>1.1089580870298918</v>
      </c>
      <c r="H22" s="184">
        <v>14500</v>
      </c>
      <c r="I22" s="44">
        <f t="shared" si="1"/>
        <v>2.9724137931034483E-2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6465.094444444444</v>
      </c>
      <c r="F23" s="184">
        <v>22931</v>
      </c>
      <c r="G23" s="48">
        <f t="shared" si="0"/>
        <v>2.546893273880162</v>
      </c>
      <c r="H23" s="184">
        <v>24687.25</v>
      </c>
      <c r="I23" s="44">
        <f t="shared" si="1"/>
        <v>-7.1139960910996572E-2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7135.8062499999996</v>
      </c>
      <c r="F24" s="184">
        <v>29062.25</v>
      </c>
      <c r="G24" s="48">
        <f t="shared" si="0"/>
        <v>3.0727352988318595</v>
      </c>
      <c r="H24" s="184">
        <v>26437.25</v>
      </c>
      <c r="I24" s="44">
        <f t="shared" si="1"/>
        <v>9.9291719070629503E-2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6887.2455357142862</v>
      </c>
      <c r="F25" s="184">
        <v>21437.25</v>
      </c>
      <c r="G25" s="48">
        <f>(F25-E25)/E25</f>
        <v>2.1126013859729063</v>
      </c>
      <c r="H25" s="184">
        <v>24437.25</v>
      </c>
      <c r="I25" s="44">
        <f t="shared" si="1"/>
        <v>-0.12276340422919928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19928.627083333333</v>
      </c>
      <c r="F26" s="184">
        <v>60833.111111111109</v>
      </c>
      <c r="G26" s="48">
        <f t="shared" si="0"/>
        <v>2.0525490219036175</v>
      </c>
      <c r="H26" s="184">
        <v>59388.666666666664</v>
      </c>
      <c r="I26" s="44">
        <f t="shared" si="1"/>
        <v>2.432188707909105E-2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7410.2107142857149</v>
      </c>
      <c r="F27" s="184">
        <v>28944.222222222223</v>
      </c>
      <c r="G27" s="48">
        <f t="shared" si="0"/>
        <v>2.9059917913565312</v>
      </c>
      <c r="H27" s="184">
        <v>26833.111111111109</v>
      </c>
      <c r="I27" s="44">
        <f t="shared" si="1"/>
        <v>7.8675599797928014E-2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8404.4868055555544</v>
      </c>
      <c r="F28" s="184">
        <v>127714</v>
      </c>
      <c r="G28" s="48">
        <f t="shared" si="0"/>
        <v>14.195930811097018</v>
      </c>
      <c r="H28" s="184">
        <v>129499.77777777778</v>
      </c>
      <c r="I28" s="44">
        <f t="shared" si="1"/>
        <v>-1.3789813453133364E-2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18885.379464285714</v>
      </c>
      <c r="F29" s="184">
        <v>69568.75</v>
      </c>
      <c r="G29" s="48">
        <f t="shared" si="0"/>
        <v>2.683735883176825</v>
      </c>
      <c r="H29" s="184">
        <v>69131.25</v>
      </c>
      <c r="I29" s="44">
        <f t="shared" si="1"/>
        <v>6.3285417231715036E-3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13773.594444444443</v>
      </c>
      <c r="F30" s="187">
        <v>41610.888888888891</v>
      </c>
      <c r="G30" s="51">
        <f t="shared" si="0"/>
        <v>2.0210624435564513</v>
      </c>
      <c r="H30" s="187">
        <v>41498.666666666664</v>
      </c>
      <c r="I30" s="56">
        <f t="shared" si="1"/>
        <v>2.7042368161762534E-3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21419.205555555556</v>
      </c>
      <c r="F32" s="190">
        <v>101355.71428571429</v>
      </c>
      <c r="G32" s="45">
        <f>(F32-E32)/E32</f>
        <v>3.7320015685374188</v>
      </c>
      <c r="H32" s="190">
        <v>103500</v>
      </c>
      <c r="I32" s="44">
        <f>(F32-H32)/H32</f>
        <v>-2.0717736369910242E-2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21007.058035714286</v>
      </c>
      <c r="F33" s="184">
        <v>94998.333333333328</v>
      </c>
      <c r="G33" s="48">
        <f>(F33-E33)/E33</f>
        <v>3.5222102577060439</v>
      </c>
      <c r="H33" s="184">
        <v>99166.666666666672</v>
      </c>
      <c r="I33" s="44">
        <f>(F33-H33)/H33</f>
        <v>-4.2033613445378246E-2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13783.657142857144</v>
      </c>
      <c r="F34" s="184">
        <v>55854.285714285717</v>
      </c>
      <c r="G34" s="48">
        <f>(F34-E34)/E34</f>
        <v>3.0522108998648503</v>
      </c>
      <c r="H34" s="184">
        <v>52062.857142857145</v>
      </c>
      <c r="I34" s="44">
        <f>(F34-H34)/H34</f>
        <v>7.2824058829985744E-2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12812.5</v>
      </c>
      <c r="F35" s="184">
        <v>67165</v>
      </c>
      <c r="G35" s="48">
        <f>(F35-E35)/E35</f>
        <v>4.2421463414634148</v>
      </c>
      <c r="H35" s="184">
        <v>54998.333333333336</v>
      </c>
      <c r="I35" s="44">
        <f>(F35-H35)/H35</f>
        <v>0.22121882481287305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8694.2090277777788</v>
      </c>
      <c r="F36" s="184">
        <v>35387.555555555555</v>
      </c>
      <c r="G36" s="51">
        <f>(F36-E36)/E36</f>
        <v>3.0702443939975685</v>
      </c>
      <c r="H36" s="184">
        <v>37442</v>
      </c>
      <c r="I36" s="56">
        <f>(F36-H36)/H36</f>
        <v>-5.4870050863854637E-2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342734.8</v>
      </c>
      <c r="F38" s="184">
        <v>1576000</v>
      </c>
      <c r="G38" s="45">
        <f t="shared" ref="G38:G43" si="2">(F38-E38)/E38</f>
        <v>3.5983074960581769</v>
      </c>
      <c r="H38" s="184">
        <v>1620885</v>
      </c>
      <c r="I38" s="44">
        <f t="shared" ref="I38:I43" si="3">(F38-H38)/H38</f>
        <v>-2.76916622709199E-2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252830.65714285715</v>
      </c>
      <c r="F39" s="184">
        <v>848714.28571428568</v>
      </c>
      <c r="G39" s="48">
        <f t="shared" si="2"/>
        <v>2.3568487908281468</v>
      </c>
      <c r="H39" s="184">
        <v>862764.28571428568</v>
      </c>
      <c r="I39" s="44">
        <f t="shared" si="3"/>
        <v>-1.6284865093097768E-2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164062.58333333334</v>
      </c>
      <c r="F40" s="184">
        <v>616922.5</v>
      </c>
      <c r="G40" s="48">
        <f t="shared" si="2"/>
        <v>2.7602876138221641</v>
      </c>
      <c r="H40" s="184">
        <v>731000</v>
      </c>
      <c r="I40" s="44">
        <f t="shared" si="3"/>
        <v>-0.15605677154582764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82702.14285714287</v>
      </c>
      <c r="F41" s="184">
        <v>277887.77777777775</v>
      </c>
      <c r="G41" s="48">
        <f t="shared" si="2"/>
        <v>2.3601037189301435</v>
      </c>
      <c r="H41" s="184">
        <v>315771.11111111112</v>
      </c>
      <c r="I41" s="44">
        <f t="shared" si="3"/>
        <v>-0.1199708649725189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69833.333333333328</v>
      </c>
      <c r="F42" s="184">
        <v>273293.75</v>
      </c>
      <c r="G42" s="48">
        <f t="shared" si="2"/>
        <v>2.9135143198090696</v>
      </c>
      <c r="H42" s="184">
        <v>265525</v>
      </c>
      <c r="I42" s="44">
        <f t="shared" si="3"/>
        <v>2.9258073627718671E-2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161540.17857142858</v>
      </c>
      <c r="F43" s="184">
        <v>580470</v>
      </c>
      <c r="G43" s="51">
        <f t="shared" si="2"/>
        <v>2.5933475196904792</v>
      </c>
      <c r="H43" s="184">
        <v>648071.42857142852</v>
      </c>
      <c r="I43" s="59">
        <f t="shared" si="3"/>
        <v>-0.10431169403725332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100746.30416666667</v>
      </c>
      <c r="F45" s="184">
        <v>342234.95555555559</v>
      </c>
      <c r="G45" s="45">
        <f t="shared" ref="G45:G50" si="4">(F45-E45)/E45</f>
        <v>2.3969976207701804</v>
      </c>
      <c r="H45" s="184">
        <v>365211.11111111112</v>
      </c>
      <c r="I45" s="44">
        <f t="shared" ref="I45:I50" si="5">(F45-H45)/H45</f>
        <v>-6.2911983936231666E-2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73242</v>
      </c>
      <c r="F46" s="184">
        <v>329095.63294444443</v>
      </c>
      <c r="G46" s="48">
        <f t="shared" si="4"/>
        <v>3.493263877890342</v>
      </c>
      <c r="H46" s="184">
        <v>352002.77777777775</v>
      </c>
      <c r="I46" s="84">
        <f t="shared" si="5"/>
        <v>-6.5076602457366947E-2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229796.32638888888</v>
      </c>
      <c r="F47" s="184">
        <v>1022705.1279285715</v>
      </c>
      <c r="G47" s="48">
        <f t="shared" si="4"/>
        <v>3.4504851056575525</v>
      </c>
      <c r="H47" s="184">
        <v>1127675</v>
      </c>
      <c r="I47" s="84">
        <f t="shared" si="5"/>
        <v>-9.3085216991977707E-2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286990.625</v>
      </c>
      <c r="F48" s="184">
        <v>1302471.1116666666</v>
      </c>
      <c r="G48" s="48">
        <f t="shared" si="4"/>
        <v>3.5383751182348435</v>
      </c>
      <c r="H48" s="184">
        <v>1396210</v>
      </c>
      <c r="I48" s="84">
        <f t="shared" si="5"/>
        <v>-6.7138101240739878E-2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25060</v>
      </c>
      <c r="F49" s="184">
        <v>150455.07250000001</v>
      </c>
      <c r="G49" s="48">
        <f t="shared" si="4"/>
        <v>5.0037937948922586</v>
      </c>
      <c r="H49" s="184">
        <v>163937.5</v>
      </c>
      <c r="I49" s="44">
        <f t="shared" si="5"/>
        <v>-8.2241265726267582E-2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1896862.5</v>
      </c>
      <c r="G50" s="56">
        <f t="shared" si="4"/>
        <v>6.0319277108433731</v>
      </c>
      <c r="H50" s="184">
        <v>1974937.5</v>
      </c>
      <c r="I50" s="59">
        <f t="shared" si="5"/>
        <v>-3.9532896610652235E-2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48480</v>
      </c>
      <c r="F52" s="181">
        <v>170404.01979999998</v>
      </c>
      <c r="G52" s="183">
        <f t="shared" ref="G52:G60" si="6">(F52-E52)/E52</f>
        <v>2.5149344018151809</v>
      </c>
      <c r="H52" s="181">
        <v>195220</v>
      </c>
      <c r="I52" s="116">
        <f t="shared" ref="I52:I60" si="7">(F52-H52)/H52</f>
        <v>-0.12711802171908626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53735.416666666664</v>
      </c>
      <c r="F53" s="184">
        <v>160949</v>
      </c>
      <c r="G53" s="186">
        <f t="shared" si="6"/>
        <v>1.9952126545962086</v>
      </c>
      <c r="H53" s="184">
        <v>190920</v>
      </c>
      <c r="I53" s="84">
        <f t="shared" si="7"/>
        <v>-0.15698198198198199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38467.825000000004</v>
      </c>
      <c r="F54" s="184">
        <v>158420.83333333334</v>
      </c>
      <c r="G54" s="186">
        <f t="shared" si="6"/>
        <v>3.1182685356745101</v>
      </c>
      <c r="H54" s="184">
        <v>159100</v>
      </c>
      <c r="I54" s="84">
        <f t="shared" si="7"/>
        <v>-4.2688036874082777E-3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49322.916666666664</v>
      </c>
      <c r="F55" s="184">
        <v>180649</v>
      </c>
      <c r="G55" s="186">
        <f t="shared" si="6"/>
        <v>2.6625774023231261</v>
      </c>
      <c r="H55" s="184">
        <v>215716.66666666666</v>
      </c>
      <c r="I55" s="84">
        <f t="shared" si="7"/>
        <v>-0.16256354786371008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24572</v>
      </c>
      <c r="F56" s="184">
        <v>99479.282750000013</v>
      </c>
      <c r="G56" s="191">
        <f t="shared" si="6"/>
        <v>3.0484813100276744</v>
      </c>
      <c r="H56" s="184">
        <v>134912.5</v>
      </c>
      <c r="I56" s="85">
        <f t="shared" si="7"/>
        <v>-0.26263850458630583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13360</v>
      </c>
      <c r="F57" s="187">
        <v>114267.84</v>
      </c>
      <c r="G57" s="189">
        <f t="shared" si="6"/>
        <v>7.5529820359281432</v>
      </c>
      <c r="H57" s="187">
        <v>125990</v>
      </c>
      <c r="I57" s="117">
        <f t="shared" si="7"/>
        <v>-9.3040400031748585E-2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48045.53571428571</v>
      </c>
      <c r="F58" s="190">
        <v>229645.71428571429</v>
      </c>
      <c r="G58" s="44">
        <f t="shared" si="6"/>
        <v>3.779751351954062</v>
      </c>
      <c r="H58" s="190">
        <v>250628.57142857142</v>
      </c>
      <c r="I58" s="44">
        <f t="shared" si="7"/>
        <v>-8.3720930232558097E-2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57016.047619047618</v>
      </c>
      <c r="F59" s="184">
        <v>226831.42857142858</v>
      </c>
      <c r="G59" s="48">
        <f t="shared" si="6"/>
        <v>2.9783786853659411</v>
      </c>
      <c r="H59" s="184">
        <v>245867.85714285713</v>
      </c>
      <c r="I59" s="44">
        <f t="shared" si="7"/>
        <v>-7.7425446305361398E-2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479500</v>
      </c>
      <c r="F60" s="184">
        <v>1112065</v>
      </c>
      <c r="G60" s="51">
        <f t="shared" si="6"/>
        <v>1.3192179353493223</v>
      </c>
      <c r="H60" s="184">
        <v>1624325</v>
      </c>
      <c r="I60" s="51">
        <f t="shared" si="7"/>
        <v>-0.31536792205993258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95515.142857142855</v>
      </c>
      <c r="F62" s="184">
        <v>480202.23749999999</v>
      </c>
      <c r="G62" s="45">
        <f t="shared" ref="G62:G67" si="8">(F62-E62)/E62</f>
        <v>4.0274985006117205</v>
      </c>
      <c r="H62" s="184">
        <v>511840.375</v>
      </c>
      <c r="I62" s="44">
        <f t="shared" ref="I62:I67" si="9">(F62-H62)/H62</f>
        <v>-6.1812508440741924E-2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579720.1166666667</v>
      </c>
      <c r="F63" s="184">
        <v>2487371.25</v>
      </c>
      <c r="G63" s="48">
        <f t="shared" si="8"/>
        <v>3.2906416018511457</v>
      </c>
      <c r="H63" s="184">
        <v>2715393.75</v>
      </c>
      <c r="I63" s="44">
        <f t="shared" si="9"/>
        <v>-8.3974009294232196E-2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347343.75</v>
      </c>
      <c r="F64" s="184">
        <v>938186.69977777777</v>
      </c>
      <c r="G64" s="48">
        <f t="shared" si="8"/>
        <v>1.7010323340430848</v>
      </c>
      <c r="H64" s="184">
        <v>984244.4444444445</v>
      </c>
      <c r="I64" s="84">
        <f t="shared" si="9"/>
        <v>-4.679502630331224E-2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142896.75</v>
      </c>
      <c r="F65" s="184">
        <v>671734.8158333333</v>
      </c>
      <c r="G65" s="48">
        <f t="shared" si="8"/>
        <v>3.7008404028316479</v>
      </c>
      <c r="H65" s="184">
        <v>717495.5</v>
      </c>
      <c r="I65" s="84">
        <f t="shared" si="9"/>
        <v>-6.3778357030346122E-2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62629.19642857142</v>
      </c>
      <c r="F66" s="184">
        <v>310644.375</v>
      </c>
      <c r="G66" s="48">
        <f t="shared" si="8"/>
        <v>3.9600568539034318</v>
      </c>
      <c r="H66" s="184">
        <v>326665.625</v>
      </c>
      <c r="I66" s="84">
        <f t="shared" si="9"/>
        <v>-4.9044799249997606E-2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51410.525000000001</v>
      </c>
      <c r="F67" s="184">
        <v>218691</v>
      </c>
      <c r="G67" s="51">
        <f t="shared" si="8"/>
        <v>3.2538176764388225</v>
      </c>
      <c r="H67" s="184">
        <v>246712.5</v>
      </c>
      <c r="I67" s="85">
        <f t="shared" si="9"/>
        <v>-0.1135795713634291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58072.875</v>
      </c>
      <c r="F69" s="190">
        <v>277770.61249999999</v>
      </c>
      <c r="G69" s="45">
        <f>(F69-E69)/E69</f>
        <v>3.7831386426106852</v>
      </c>
      <c r="H69" s="190">
        <v>299656.25</v>
      </c>
      <c r="I69" s="44">
        <f>(F69-H69)/H69</f>
        <v>-7.3035811867765185E-2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39908.458333333336</v>
      </c>
      <c r="F70" s="184">
        <v>221624.29985714285</v>
      </c>
      <c r="G70" s="48">
        <f>(F70-E70)/E70</f>
        <v>4.5533164926100964</v>
      </c>
      <c r="H70" s="184">
        <v>228168.75</v>
      </c>
      <c r="I70" s="44">
        <f>(F70-H70)/H70</f>
        <v>-2.868249987282287E-2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22435.723214285714</v>
      </c>
      <c r="F71" s="184">
        <v>90403.833333333328</v>
      </c>
      <c r="G71" s="48">
        <f>(F71-E71)/E71</f>
        <v>3.0294592899848949</v>
      </c>
      <c r="H71" s="184">
        <v>98661.111111111109</v>
      </c>
      <c r="I71" s="44">
        <f>(F71-H71)/H71</f>
        <v>-8.3693338588884544E-2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30528.25</v>
      </c>
      <c r="F72" s="184">
        <v>148730.09950000001</v>
      </c>
      <c r="G72" s="48">
        <f>(F72-E72)/E72</f>
        <v>3.8718842219911069</v>
      </c>
      <c r="H72" s="184">
        <v>162325</v>
      </c>
      <c r="I72" s="44">
        <f>(F72-H72)/H72</f>
        <v>-8.3751119667333979E-2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24862.791666666668</v>
      </c>
      <c r="F73" s="193">
        <v>126412.14444444445</v>
      </c>
      <c r="G73" s="48">
        <f>(F73-E73)/E73</f>
        <v>4.0843906082326278</v>
      </c>
      <c r="H73" s="193">
        <v>137958.33333333334</v>
      </c>
      <c r="I73" s="59">
        <f>(F73-H73)/H73</f>
        <v>-8.3693305144467961E-2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20083.599999999999</v>
      </c>
      <c r="F75" s="181">
        <v>68668.571428571435</v>
      </c>
      <c r="G75" s="44">
        <f t="shared" ref="G75:G81" si="10">(F75-E75)/E75</f>
        <v>2.41913658052199</v>
      </c>
      <c r="H75" s="181">
        <v>75710.71428571429</v>
      </c>
      <c r="I75" s="45">
        <f t="shared" ref="I75:I81" si="11">(F75-H75)/H75</f>
        <v>-9.3013821406670097E-2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28845</v>
      </c>
      <c r="F76" s="184">
        <v>98902.111111111109</v>
      </c>
      <c r="G76" s="48">
        <f t="shared" si="10"/>
        <v>2.4287436682652492</v>
      </c>
      <c r="H76" s="184">
        <v>106365</v>
      </c>
      <c r="I76" s="44">
        <f t="shared" si="11"/>
        <v>-7.0163013104770272E-2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11270.077380952382</v>
      </c>
      <c r="F77" s="184">
        <v>43734</v>
      </c>
      <c r="G77" s="48">
        <f t="shared" si="10"/>
        <v>2.8805412351396158</v>
      </c>
      <c r="H77" s="184">
        <v>48590</v>
      </c>
      <c r="I77" s="44">
        <f t="shared" si="11"/>
        <v>-9.9938258901008437E-2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17524.444444444445</v>
      </c>
      <c r="F78" s="184">
        <v>101344.06964999999</v>
      </c>
      <c r="G78" s="48">
        <f t="shared" si="10"/>
        <v>4.7830118364823733</v>
      </c>
      <c r="H78" s="184">
        <v>105272.5</v>
      </c>
      <c r="I78" s="44">
        <f t="shared" si="11"/>
        <v>-3.731677646108917E-2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30674.363095238095</v>
      </c>
      <c r="F79" s="184">
        <v>142086.25</v>
      </c>
      <c r="G79" s="48">
        <f t="shared" si="10"/>
        <v>3.6320847659933175</v>
      </c>
      <c r="H79" s="184">
        <v>152950</v>
      </c>
      <c r="I79" s="44">
        <f t="shared" si="11"/>
        <v>-7.1028113762667544E-2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770926.66666666663</v>
      </c>
      <c r="G80" s="48">
        <f t="shared" si="10"/>
        <v>9.2790222222222223</v>
      </c>
      <c r="H80" s="184">
        <v>841366.66666666663</v>
      </c>
      <c r="I80" s="44">
        <f t="shared" si="11"/>
        <v>-8.3720930232558138E-2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43885.8</v>
      </c>
      <c r="F81" s="187">
        <v>173801.04444444444</v>
      </c>
      <c r="G81" s="51">
        <f t="shared" si="10"/>
        <v>2.9603025225572837</v>
      </c>
      <c r="H81" s="187">
        <v>188363.88888888888</v>
      </c>
      <c r="I81" s="56">
        <f t="shared" si="11"/>
        <v>-7.7312294465499642E-2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1" sqref="F1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221</v>
      </c>
      <c r="F12" s="232" t="s">
        <v>223</v>
      </c>
      <c r="G12" s="224" t="s">
        <v>197</v>
      </c>
      <c r="H12" s="232" t="s">
        <v>218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28582.347222222223</v>
      </c>
      <c r="F15" s="155">
        <v>58000</v>
      </c>
      <c r="G15" s="44">
        <f>(F15-E15)/E15</f>
        <v>1.0292245262105737</v>
      </c>
      <c r="H15" s="155">
        <v>62500</v>
      </c>
      <c r="I15" s="118">
        <f>(F15-H15)/H15</f>
        <v>-7.1999999999999995E-2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27674.368750000001</v>
      </c>
      <c r="F16" s="155">
        <v>74133.2</v>
      </c>
      <c r="G16" s="48">
        <f t="shared" ref="G16:G39" si="0">(F16-E16)/E16</f>
        <v>1.6787675147965206</v>
      </c>
      <c r="H16" s="155">
        <v>65500</v>
      </c>
      <c r="I16" s="48">
        <f>(F16-H16)/H16</f>
        <v>0.13180458015267171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27077.658333333333</v>
      </c>
      <c r="F17" s="155">
        <v>56400</v>
      </c>
      <c r="G17" s="48">
        <f t="shared" si="0"/>
        <v>1.0828979857010039</v>
      </c>
      <c r="H17" s="155">
        <v>63100</v>
      </c>
      <c r="I17" s="48">
        <f t="shared" ref="I17:I29" si="1">(F17-H17)/H17</f>
        <v>-0.10618066561014262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12477.552777777777</v>
      </c>
      <c r="F18" s="155">
        <v>21566.6</v>
      </c>
      <c r="G18" s="48">
        <f t="shared" si="0"/>
        <v>0.728431879559716</v>
      </c>
      <c r="H18" s="155">
        <v>23900</v>
      </c>
      <c r="I18" s="48">
        <f t="shared" si="1"/>
        <v>-9.7631799163179975E-2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75926.908333333326</v>
      </c>
      <c r="F19" s="155">
        <v>315500</v>
      </c>
      <c r="G19" s="48">
        <f t="shared" si="0"/>
        <v>3.1553120879740817</v>
      </c>
      <c r="H19" s="155">
        <v>304000</v>
      </c>
      <c r="I19" s="48">
        <f t="shared" si="1"/>
        <v>3.7828947368421052E-2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28322.380555555555</v>
      </c>
      <c r="F20" s="155">
        <v>75466.600000000006</v>
      </c>
      <c r="G20" s="48">
        <f t="shared" si="0"/>
        <v>1.6645570930017359</v>
      </c>
      <c r="H20" s="155">
        <v>69166.600000000006</v>
      </c>
      <c r="I20" s="48">
        <f t="shared" si="1"/>
        <v>9.1084425141614592E-2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16127.380555555555</v>
      </c>
      <c r="F21" s="155">
        <v>52500</v>
      </c>
      <c r="G21" s="48">
        <f t="shared" si="0"/>
        <v>2.2553333642216815</v>
      </c>
      <c r="H21" s="155">
        <v>57000</v>
      </c>
      <c r="I21" s="48">
        <f t="shared" si="1"/>
        <v>-7.8947368421052627E-2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7079.7993055555553</v>
      </c>
      <c r="F22" s="155">
        <v>12000</v>
      </c>
      <c r="G22" s="48">
        <f t="shared" si="0"/>
        <v>0.69496330080762847</v>
      </c>
      <c r="H22" s="155">
        <v>12916.6</v>
      </c>
      <c r="I22" s="48">
        <f t="shared" si="1"/>
        <v>-7.096294690553244E-2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6465.094444444444</v>
      </c>
      <c r="F23" s="155">
        <v>15966.6</v>
      </c>
      <c r="G23" s="48">
        <f t="shared" si="0"/>
        <v>1.4696622976204696</v>
      </c>
      <c r="H23" s="155">
        <v>18000</v>
      </c>
      <c r="I23" s="48">
        <f t="shared" si="1"/>
        <v>-0.11296666666666665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7135.8062499999996</v>
      </c>
      <c r="F24" s="155">
        <v>14300</v>
      </c>
      <c r="G24" s="48">
        <f t="shared" si="0"/>
        <v>1.0039781769579297</v>
      </c>
      <c r="H24" s="155">
        <v>18000</v>
      </c>
      <c r="I24" s="48">
        <f t="shared" si="1"/>
        <v>-0.20555555555555555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6887.2455357142862</v>
      </c>
      <c r="F25" s="155">
        <v>13000</v>
      </c>
      <c r="G25" s="48">
        <f t="shared" si="0"/>
        <v>0.8875470509346014</v>
      </c>
      <c r="H25" s="155">
        <v>15000</v>
      </c>
      <c r="I25" s="48">
        <f t="shared" si="1"/>
        <v>-0.13333333333333333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19928.627083333333</v>
      </c>
      <c r="F26" s="155">
        <v>37166.6</v>
      </c>
      <c r="G26" s="48">
        <f t="shared" si="0"/>
        <v>0.86498547263615022</v>
      </c>
      <c r="H26" s="155">
        <v>36166.6</v>
      </c>
      <c r="I26" s="48">
        <f t="shared" si="1"/>
        <v>2.7649820552664614E-2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7410.2107142857149</v>
      </c>
      <c r="F27" s="155">
        <v>22466.6</v>
      </c>
      <c r="G27" s="48">
        <f t="shared" si="0"/>
        <v>2.0318436096139543</v>
      </c>
      <c r="H27" s="155">
        <v>16833.2</v>
      </c>
      <c r="I27" s="48">
        <f t="shared" si="1"/>
        <v>0.33466007651545743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8404.4868055555544</v>
      </c>
      <c r="F28" s="155">
        <v>95500</v>
      </c>
      <c r="G28" s="48">
        <f t="shared" si="0"/>
        <v>10.362978157913503</v>
      </c>
      <c r="H28" s="155">
        <v>103833.2</v>
      </c>
      <c r="I28" s="48">
        <f t="shared" si="1"/>
        <v>-8.0255640777708845E-2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18885.379464285714</v>
      </c>
      <c r="F29" s="155">
        <v>45233.2</v>
      </c>
      <c r="G29" s="48">
        <f t="shared" si="0"/>
        <v>1.3951438246470425</v>
      </c>
      <c r="H29" s="155">
        <v>42933.2</v>
      </c>
      <c r="I29" s="48">
        <f t="shared" si="1"/>
        <v>5.3571594942841444E-2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13773.594444444443</v>
      </c>
      <c r="F30" s="158">
        <v>42566.6</v>
      </c>
      <c r="G30" s="51">
        <f t="shared" si="0"/>
        <v>2.090449640556185</v>
      </c>
      <c r="H30" s="158">
        <v>41400</v>
      </c>
      <c r="I30" s="51">
        <f>(F30-H30)/H30</f>
        <v>2.8178743961352622E-2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21419.205555555556</v>
      </c>
      <c r="F32" s="155">
        <v>68166.600000000006</v>
      </c>
      <c r="G32" s="44">
        <f t="shared" si="0"/>
        <v>2.1824989877983336</v>
      </c>
      <c r="H32" s="155">
        <v>63866.6</v>
      </c>
      <c r="I32" s="45">
        <f>(F32-H32)/H32</f>
        <v>6.7327836459119592E-2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21007.058035714286</v>
      </c>
      <c r="F33" s="155">
        <v>67666.600000000006</v>
      </c>
      <c r="G33" s="48">
        <f t="shared" si="0"/>
        <v>2.2211364335243617</v>
      </c>
      <c r="H33" s="155">
        <v>61700</v>
      </c>
      <c r="I33" s="48">
        <f>(F33-H33)/H33</f>
        <v>9.6703403565640292E-2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13783.657142857144</v>
      </c>
      <c r="F34" s="155">
        <v>47566.6</v>
      </c>
      <c r="G34" s="48">
        <f>(F34-E34)/E34</f>
        <v>2.4509419022113144</v>
      </c>
      <c r="H34" s="155">
        <v>44533.2</v>
      </c>
      <c r="I34" s="48">
        <f>(F34-H34)/H34</f>
        <v>6.8115473399620999E-2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12812.5</v>
      </c>
      <c r="F35" s="155">
        <v>42500</v>
      </c>
      <c r="G35" s="48">
        <f t="shared" si="0"/>
        <v>2.3170731707317072</v>
      </c>
      <c r="H35" s="155">
        <v>40166.6</v>
      </c>
      <c r="I35" s="48">
        <f>(F35-H35)/H35</f>
        <v>5.8093042478078838E-2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8694.2090277777788</v>
      </c>
      <c r="F36" s="155">
        <v>23466.6</v>
      </c>
      <c r="G36" s="55">
        <f t="shared" si="0"/>
        <v>1.6991069486625872</v>
      </c>
      <c r="H36" s="155">
        <v>25666.6</v>
      </c>
      <c r="I36" s="48">
        <f>(F36-H36)/H36</f>
        <v>-8.5714508349372345E-2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342734.8</v>
      </c>
      <c r="F38" s="156">
        <v>1571600</v>
      </c>
      <c r="G38" s="45">
        <f t="shared" si="0"/>
        <v>3.5854695817290803</v>
      </c>
      <c r="H38" s="156">
        <v>1526000</v>
      </c>
      <c r="I38" s="45">
        <f>(F38-H38)/H38</f>
        <v>2.9882044560943642E-2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252830.65714285715</v>
      </c>
      <c r="F39" s="157">
        <v>1110100</v>
      </c>
      <c r="G39" s="51">
        <f t="shared" si="0"/>
        <v>3.3906858944434068</v>
      </c>
      <c r="H39" s="157">
        <v>1158366.6000000001</v>
      </c>
      <c r="I39" s="51">
        <f>(F39-H39)/H39</f>
        <v>-4.1667810518708055E-2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D11" sqref="D1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</row>
    <row r="12" spans="1:9" ht="24.75" customHeight="1">
      <c r="A12" s="222" t="s">
        <v>3</v>
      </c>
      <c r="B12" s="228"/>
      <c r="C12" s="230" t="s">
        <v>0</v>
      </c>
      <c r="D12" s="224" t="s">
        <v>222</v>
      </c>
      <c r="E12" s="232" t="s">
        <v>223</v>
      </c>
      <c r="F12" s="239" t="s">
        <v>186</v>
      </c>
      <c r="G12" s="224" t="s">
        <v>221</v>
      </c>
      <c r="H12" s="241" t="s">
        <v>224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61943.111111111109</v>
      </c>
      <c r="E15" s="144">
        <v>58000</v>
      </c>
      <c r="F15" s="67">
        <f t="shared" ref="F15:F30" si="0">D15-E15</f>
        <v>3943.1111111111095</v>
      </c>
      <c r="G15" s="42">
        <v>28582.347222222223</v>
      </c>
      <c r="H15" s="66">
        <f>AVERAGE(D15:E15)</f>
        <v>59971.555555555555</v>
      </c>
      <c r="I15" s="69">
        <f>(H15-G15)/G15</f>
        <v>1.0982026104885056</v>
      </c>
    </row>
    <row r="16" spans="1:9" ht="16.5" customHeight="1">
      <c r="A16" s="37"/>
      <c r="B16" s="34" t="s">
        <v>5</v>
      </c>
      <c r="C16" s="15" t="s">
        <v>164</v>
      </c>
      <c r="D16" s="144">
        <v>109811</v>
      </c>
      <c r="E16" s="144">
        <v>74133.2</v>
      </c>
      <c r="F16" s="71">
        <f t="shared" si="0"/>
        <v>35677.800000000003</v>
      </c>
      <c r="G16" s="46">
        <v>27674.368750000001</v>
      </c>
      <c r="H16" s="68">
        <f t="shared" ref="H16:H30" si="1">AVERAGE(D16:E16)</f>
        <v>91972.1</v>
      </c>
      <c r="I16" s="72">
        <f t="shared" ref="I16:I39" si="2">(H16-G16)/G16</f>
        <v>2.3233675835876113</v>
      </c>
    </row>
    <row r="17" spans="1:9" ht="16.5">
      <c r="A17" s="37"/>
      <c r="B17" s="34" t="s">
        <v>6</v>
      </c>
      <c r="C17" s="15" t="s">
        <v>165</v>
      </c>
      <c r="D17" s="144">
        <v>71123.5</v>
      </c>
      <c r="E17" s="144">
        <v>56400</v>
      </c>
      <c r="F17" s="71">
        <f t="shared" si="0"/>
        <v>14723.5</v>
      </c>
      <c r="G17" s="46">
        <v>27077.658333333333</v>
      </c>
      <c r="H17" s="68">
        <f t="shared" si="1"/>
        <v>63761.75</v>
      </c>
      <c r="I17" s="72">
        <f t="shared" si="2"/>
        <v>1.3547734155987763</v>
      </c>
    </row>
    <row r="18" spans="1:9" ht="16.5">
      <c r="A18" s="37"/>
      <c r="B18" s="34" t="s">
        <v>7</v>
      </c>
      <c r="C18" s="15" t="s">
        <v>166</v>
      </c>
      <c r="D18" s="144">
        <v>24165.333333333332</v>
      </c>
      <c r="E18" s="144">
        <v>21566.6</v>
      </c>
      <c r="F18" s="71">
        <f t="shared" si="0"/>
        <v>2598.7333333333336</v>
      </c>
      <c r="G18" s="46">
        <v>12477.552777777777</v>
      </c>
      <c r="H18" s="68">
        <f t="shared" si="1"/>
        <v>22865.966666666667</v>
      </c>
      <c r="I18" s="72">
        <f t="shared" si="2"/>
        <v>0.83256821861658692</v>
      </c>
    </row>
    <row r="19" spans="1:9" ht="16.5">
      <c r="A19" s="37"/>
      <c r="B19" s="34" t="s">
        <v>8</v>
      </c>
      <c r="C19" s="15" t="s">
        <v>167</v>
      </c>
      <c r="D19" s="144">
        <v>352071.14285714284</v>
      </c>
      <c r="E19" s="144">
        <v>315500</v>
      </c>
      <c r="F19" s="71">
        <f t="shared" si="0"/>
        <v>36571.142857142841</v>
      </c>
      <c r="G19" s="46">
        <v>75926.908333333326</v>
      </c>
      <c r="H19" s="68">
        <f t="shared" si="1"/>
        <v>333785.57142857142</v>
      </c>
      <c r="I19" s="72">
        <f t="shared" si="2"/>
        <v>3.3961433272534993</v>
      </c>
    </row>
    <row r="20" spans="1:9" ht="16.5">
      <c r="A20" s="37"/>
      <c r="B20" s="34" t="s">
        <v>9</v>
      </c>
      <c r="C20" s="164" t="s">
        <v>168</v>
      </c>
      <c r="D20" s="144">
        <v>98720.888888888891</v>
      </c>
      <c r="E20" s="144">
        <v>75466.600000000006</v>
      </c>
      <c r="F20" s="71">
        <f t="shared" si="0"/>
        <v>23254.288888888885</v>
      </c>
      <c r="G20" s="46">
        <v>28322.380555555555</v>
      </c>
      <c r="H20" s="68">
        <f t="shared" si="1"/>
        <v>87093.744444444455</v>
      </c>
      <c r="I20" s="72">
        <f t="shared" si="2"/>
        <v>2.0750855943626054</v>
      </c>
    </row>
    <row r="21" spans="1:9" ht="16.5">
      <c r="A21" s="37"/>
      <c r="B21" s="34" t="s">
        <v>10</v>
      </c>
      <c r="C21" s="15" t="s">
        <v>169</v>
      </c>
      <c r="D21" s="144">
        <v>79277.555555555562</v>
      </c>
      <c r="E21" s="144">
        <v>52500</v>
      </c>
      <c r="F21" s="71">
        <f t="shared" si="0"/>
        <v>26777.555555555562</v>
      </c>
      <c r="G21" s="46">
        <v>16127.380555555555</v>
      </c>
      <c r="H21" s="68">
        <f t="shared" si="1"/>
        <v>65888.777777777781</v>
      </c>
      <c r="I21" s="72">
        <f t="shared" si="2"/>
        <v>3.0855226024340592</v>
      </c>
    </row>
    <row r="22" spans="1:9" ht="16.5">
      <c r="A22" s="37"/>
      <c r="B22" s="34" t="s">
        <v>11</v>
      </c>
      <c r="C22" s="15" t="s">
        <v>170</v>
      </c>
      <c r="D22" s="144">
        <v>14931</v>
      </c>
      <c r="E22" s="144">
        <v>12000</v>
      </c>
      <c r="F22" s="71">
        <f t="shared" si="0"/>
        <v>2931</v>
      </c>
      <c r="G22" s="46">
        <v>7079.7993055555553</v>
      </c>
      <c r="H22" s="68">
        <f t="shared" si="1"/>
        <v>13465.5</v>
      </c>
      <c r="I22" s="72">
        <f t="shared" si="2"/>
        <v>0.9019606939187601</v>
      </c>
    </row>
    <row r="23" spans="1:9" ht="16.5">
      <c r="A23" s="37"/>
      <c r="B23" s="34" t="s">
        <v>12</v>
      </c>
      <c r="C23" s="15" t="s">
        <v>171</v>
      </c>
      <c r="D23" s="144">
        <v>22931</v>
      </c>
      <c r="E23" s="144">
        <v>15966.6</v>
      </c>
      <c r="F23" s="71">
        <f t="shared" si="0"/>
        <v>6964.4</v>
      </c>
      <c r="G23" s="46">
        <v>6465.094444444444</v>
      </c>
      <c r="H23" s="68">
        <f t="shared" si="1"/>
        <v>19448.8</v>
      </c>
      <c r="I23" s="72">
        <f t="shared" si="2"/>
        <v>2.008277785750316</v>
      </c>
    </row>
    <row r="24" spans="1:9" ht="16.5">
      <c r="A24" s="37"/>
      <c r="B24" s="34" t="s">
        <v>13</v>
      </c>
      <c r="C24" s="15" t="s">
        <v>172</v>
      </c>
      <c r="D24" s="144">
        <v>29062.25</v>
      </c>
      <c r="E24" s="144">
        <v>14300</v>
      </c>
      <c r="F24" s="71">
        <f t="shared" si="0"/>
        <v>14762.25</v>
      </c>
      <c r="G24" s="46">
        <v>7135.8062499999996</v>
      </c>
      <c r="H24" s="68">
        <f t="shared" si="1"/>
        <v>21681.125</v>
      </c>
      <c r="I24" s="72">
        <f t="shared" si="2"/>
        <v>2.0383567378948948</v>
      </c>
    </row>
    <row r="25" spans="1:9" ht="16.5">
      <c r="A25" s="37"/>
      <c r="B25" s="34" t="s">
        <v>14</v>
      </c>
      <c r="C25" s="164" t="s">
        <v>173</v>
      </c>
      <c r="D25" s="144">
        <v>21437.25</v>
      </c>
      <c r="E25" s="144">
        <v>13000</v>
      </c>
      <c r="F25" s="71">
        <f t="shared" si="0"/>
        <v>8437.25</v>
      </c>
      <c r="G25" s="46">
        <v>6887.2455357142862</v>
      </c>
      <c r="H25" s="68">
        <f t="shared" si="1"/>
        <v>17218.625</v>
      </c>
      <c r="I25" s="72">
        <f t="shared" si="2"/>
        <v>1.5000742184537539</v>
      </c>
    </row>
    <row r="26" spans="1:9" ht="16.5">
      <c r="A26" s="37"/>
      <c r="B26" s="34" t="s">
        <v>15</v>
      </c>
      <c r="C26" s="15" t="s">
        <v>174</v>
      </c>
      <c r="D26" s="144">
        <v>60833.111111111109</v>
      </c>
      <c r="E26" s="144">
        <v>37166.6</v>
      </c>
      <c r="F26" s="71">
        <f t="shared" si="0"/>
        <v>23666.511111111111</v>
      </c>
      <c r="G26" s="46">
        <v>19928.627083333333</v>
      </c>
      <c r="H26" s="68">
        <f t="shared" si="1"/>
        <v>48999.85555555555</v>
      </c>
      <c r="I26" s="72">
        <f t="shared" si="2"/>
        <v>1.4587672472698838</v>
      </c>
    </row>
    <row r="27" spans="1:9" ht="16.5">
      <c r="A27" s="37"/>
      <c r="B27" s="34" t="s">
        <v>16</v>
      </c>
      <c r="C27" s="15" t="s">
        <v>175</v>
      </c>
      <c r="D27" s="144">
        <v>28944.222222222223</v>
      </c>
      <c r="E27" s="144">
        <v>22466.6</v>
      </c>
      <c r="F27" s="71">
        <f t="shared" si="0"/>
        <v>6477.6222222222241</v>
      </c>
      <c r="G27" s="46">
        <v>7410.2107142857149</v>
      </c>
      <c r="H27" s="68">
        <f t="shared" si="1"/>
        <v>25705.411111111112</v>
      </c>
      <c r="I27" s="72">
        <f t="shared" si="2"/>
        <v>2.4689177004852434</v>
      </c>
    </row>
    <row r="28" spans="1:9" ht="16.5">
      <c r="A28" s="37"/>
      <c r="B28" s="34" t="s">
        <v>17</v>
      </c>
      <c r="C28" s="15" t="s">
        <v>176</v>
      </c>
      <c r="D28" s="144">
        <v>127714</v>
      </c>
      <c r="E28" s="144">
        <v>95500</v>
      </c>
      <c r="F28" s="71">
        <f t="shared" si="0"/>
        <v>32214</v>
      </c>
      <c r="G28" s="46">
        <v>8404.4868055555544</v>
      </c>
      <c r="H28" s="68">
        <f t="shared" si="1"/>
        <v>111607</v>
      </c>
      <c r="I28" s="72">
        <f t="shared" si="2"/>
        <v>12.27945448450526</v>
      </c>
    </row>
    <row r="29" spans="1:9" ht="16.5">
      <c r="A29" s="37"/>
      <c r="B29" s="34" t="s">
        <v>18</v>
      </c>
      <c r="C29" s="15" t="s">
        <v>177</v>
      </c>
      <c r="D29" s="144">
        <v>69568.75</v>
      </c>
      <c r="E29" s="144">
        <v>45233.2</v>
      </c>
      <c r="F29" s="71">
        <f t="shared" si="0"/>
        <v>24335.550000000003</v>
      </c>
      <c r="G29" s="46">
        <v>18885.379464285714</v>
      </c>
      <c r="H29" s="68">
        <f t="shared" si="1"/>
        <v>57400.974999999999</v>
      </c>
      <c r="I29" s="72">
        <f t="shared" si="2"/>
        <v>2.0394398539119334</v>
      </c>
    </row>
    <row r="30" spans="1:9" ht="17.25" thickBot="1">
      <c r="A30" s="38"/>
      <c r="B30" s="36" t="s">
        <v>19</v>
      </c>
      <c r="C30" s="16" t="s">
        <v>178</v>
      </c>
      <c r="D30" s="155">
        <v>41610.888888888891</v>
      </c>
      <c r="E30" s="147">
        <v>42566.6</v>
      </c>
      <c r="F30" s="74">
        <f t="shared" si="0"/>
        <v>-955.71111111110804</v>
      </c>
      <c r="G30" s="49">
        <v>13773.594444444443</v>
      </c>
      <c r="H30" s="100">
        <f t="shared" si="1"/>
        <v>42088.744444444441</v>
      </c>
      <c r="I30" s="75">
        <f t="shared" si="2"/>
        <v>2.0557560420563181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101355.71428571429</v>
      </c>
      <c r="E32" s="144">
        <v>68166.600000000006</v>
      </c>
      <c r="F32" s="67">
        <f>D32-E32</f>
        <v>33189.114285714284</v>
      </c>
      <c r="G32" s="54">
        <v>21419.205555555556</v>
      </c>
      <c r="H32" s="68">
        <f>AVERAGE(D32:E32)</f>
        <v>84761.157142857148</v>
      </c>
      <c r="I32" s="78">
        <f t="shared" si="2"/>
        <v>2.9572502781678764</v>
      </c>
    </row>
    <row r="33" spans="1:9" ht="16.5">
      <c r="A33" s="37"/>
      <c r="B33" s="34" t="s">
        <v>27</v>
      </c>
      <c r="C33" s="15" t="s">
        <v>180</v>
      </c>
      <c r="D33" s="47">
        <v>94998.333333333328</v>
      </c>
      <c r="E33" s="144">
        <v>67666.600000000006</v>
      </c>
      <c r="F33" s="79">
        <f>D33-E33</f>
        <v>27331.733333333323</v>
      </c>
      <c r="G33" s="46">
        <v>21007.058035714286</v>
      </c>
      <c r="H33" s="68">
        <f>AVERAGE(D33:E33)</f>
        <v>81332.466666666674</v>
      </c>
      <c r="I33" s="72">
        <f t="shared" si="2"/>
        <v>2.8716733456152035</v>
      </c>
    </row>
    <row r="34" spans="1:9" ht="16.5">
      <c r="A34" s="37"/>
      <c r="B34" s="39" t="s">
        <v>28</v>
      </c>
      <c r="C34" s="15" t="s">
        <v>181</v>
      </c>
      <c r="D34" s="47">
        <v>55854.285714285717</v>
      </c>
      <c r="E34" s="144">
        <v>47566.6</v>
      </c>
      <c r="F34" s="71">
        <f>D34-E34</f>
        <v>8287.6857142857189</v>
      </c>
      <c r="G34" s="46">
        <v>13783.657142857144</v>
      </c>
      <c r="H34" s="68">
        <f>AVERAGE(D34:E34)</f>
        <v>51710.442857142858</v>
      </c>
      <c r="I34" s="72">
        <f t="shared" si="2"/>
        <v>2.7515764010380819</v>
      </c>
    </row>
    <row r="35" spans="1:9" ht="16.5">
      <c r="A35" s="37"/>
      <c r="B35" s="34" t="s">
        <v>29</v>
      </c>
      <c r="C35" s="15" t="s">
        <v>182</v>
      </c>
      <c r="D35" s="47">
        <v>67165</v>
      </c>
      <c r="E35" s="144">
        <v>42500</v>
      </c>
      <c r="F35" s="79">
        <f>D35-E35</f>
        <v>24665</v>
      </c>
      <c r="G35" s="46">
        <v>12812.5</v>
      </c>
      <c r="H35" s="68">
        <f>AVERAGE(D35:E35)</f>
        <v>54832.5</v>
      </c>
      <c r="I35" s="72">
        <f t="shared" si="2"/>
        <v>3.2796097560975608</v>
      </c>
    </row>
    <row r="36" spans="1:9" ht="17.25" thickBot="1">
      <c r="A36" s="38"/>
      <c r="B36" s="39" t="s">
        <v>30</v>
      </c>
      <c r="C36" s="15" t="s">
        <v>183</v>
      </c>
      <c r="D36" s="50">
        <v>35387.555555555555</v>
      </c>
      <c r="E36" s="144">
        <v>23466.6</v>
      </c>
      <c r="F36" s="71">
        <f>D36-E36</f>
        <v>11920.955555555556</v>
      </c>
      <c r="G36" s="49">
        <v>8694.2090277777788</v>
      </c>
      <c r="H36" s="68">
        <f>AVERAGE(D36:E36)</f>
        <v>29427.077777777777</v>
      </c>
      <c r="I36" s="80">
        <f t="shared" si="2"/>
        <v>2.3846756713300779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1576000</v>
      </c>
      <c r="E38" s="145">
        <v>1571600</v>
      </c>
      <c r="F38" s="67">
        <f>D38-E38</f>
        <v>4400</v>
      </c>
      <c r="G38" s="46">
        <v>342734.8</v>
      </c>
      <c r="H38" s="67">
        <f>AVERAGE(D38:E38)</f>
        <v>1573800</v>
      </c>
      <c r="I38" s="78">
        <f t="shared" si="2"/>
        <v>3.5918885388936284</v>
      </c>
    </row>
    <row r="39" spans="1:9" ht="17.25" thickBot="1">
      <c r="A39" s="38"/>
      <c r="B39" s="36" t="s">
        <v>32</v>
      </c>
      <c r="C39" s="16" t="s">
        <v>185</v>
      </c>
      <c r="D39" s="57">
        <v>848714.28571428568</v>
      </c>
      <c r="E39" s="146">
        <v>1110100</v>
      </c>
      <c r="F39" s="74">
        <f>D39-E39</f>
        <v>-261385.71428571432</v>
      </c>
      <c r="G39" s="46">
        <v>252830.65714285715</v>
      </c>
      <c r="H39" s="81">
        <f>AVERAGE(D39:E39)</f>
        <v>979407.14285714284</v>
      </c>
      <c r="I39" s="75">
        <f t="shared" si="2"/>
        <v>2.8737673426357762</v>
      </c>
    </row>
    <row r="40" spans="1:9" ht="15.75" customHeight="1" thickBot="1">
      <c r="A40" s="234"/>
      <c r="B40" s="235"/>
      <c r="C40" s="236"/>
      <c r="D40" s="83">
        <f>SUM(D15:D39)</f>
        <v>3993620.1785714282</v>
      </c>
      <c r="E40" s="83">
        <f>SUM(E15:E39)</f>
        <v>3882832.4000000004</v>
      </c>
      <c r="F40" s="83">
        <f>SUM(F15:F39)</f>
        <v>110787.7785714285</v>
      </c>
      <c r="G40" s="83">
        <f>SUM(G15:G39)</f>
        <v>985440.92748015863</v>
      </c>
      <c r="H40" s="83">
        <f>AVERAGE(D40:E40)</f>
        <v>3938226.2892857143</v>
      </c>
      <c r="I40" s="75">
        <f>(H40-G40)/G40</f>
        <v>2.9964103169086291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" zoomScaleNormal="100" workbookViewId="0">
      <selection activeCell="F12" sqref="F1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221</v>
      </c>
      <c r="F13" s="241" t="s">
        <v>224</v>
      </c>
      <c r="G13" s="224" t="s">
        <v>197</v>
      </c>
      <c r="H13" s="241" t="s">
        <v>219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28582.347222222223</v>
      </c>
      <c r="F16" s="42">
        <v>59971.555555555555</v>
      </c>
      <c r="G16" s="21">
        <f t="shared" ref="G16:G31" si="0">(F16-E16)/E16</f>
        <v>1.0982026104885056</v>
      </c>
      <c r="H16" s="181">
        <v>63248.625</v>
      </c>
      <c r="I16" s="21">
        <f t="shared" ref="I16:I31" si="1">(F16-H16)/H16</f>
        <v>-5.1812500974439291E-2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27674.368750000001</v>
      </c>
      <c r="F17" s="46">
        <v>91972.1</v>
      </c>
      <c r="G17" s="21">
        <f t="shared" si="0"/>
        <v>2.3233675835876113</v>
      </c>
      <c r="H17" s="184">
        <v>70780.5</v>
      </c>
      <c r="I17" s="21">
        <f t="shared" si="1"/>
        <v>0.2993988457272837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27077.658333333333</v>
      </c>
      <c r="F18" s="46">
        <v>63761.75</v>
      </c>
      <c r="G18" s="21">
        <f t="shared" si="0"/>
        <v>1.3547734155987763</v>
      </c>
      <c r="H18" s="184">
        <v>62466</v>
      </c>
      <c r="I18" s="21">
        <f t="shared" si="1"/>
        <v>2.0743284346684595E-2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12477.552777777777</v>
      </c>
      <c r="F19" s="46">
        <v>22865.966666666667</v>
      </c>
      <c r="G19" s="21">
        <f t="shared" si="0"/>
        <v>0.83256821861658692</v>
      </c>
      <c r="H19" s="184">
        <v>26074.875</v>
      </c>
      <c r="I19" s="21">
        <f t="shared" si="1"/>
        <v>-0.12306514732413225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75926.908333333326</v>
      </c>
      <c r="F20" s="46">
        <v>333785.57142857142</v>
      </c>
      <c r="G20" s="21">
        <f t="shared" si="0"/>
        <v>3.3961433272534993</v>
      </c>
      <c r="H20" s="184">
        <v>357791.5</v>
      </c>
      <c r="I20" s="21">
        <f t="shared" si="1"/>
        <v>-6.709474252861955E-2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28322.380555555555</v>
      </c>
      <c r="F21" s="46">
        <v>87093.744444444455</v>
      </c>
      <c r="G21" s="21">
        <f t="shared" si="0"/>
        <v>2.0750855943626054</v>
      </c>
      <c r="H21" s="184">
        <v>84777.077777777784</v>
      </c>
      <c r="I21" s="21">
        <f t="shared" si="1"/>
        <v>2.7326569013610521E-2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16127.380555555555</v>
      </c>
      <c r="F22" s="46">
        <v>65888.777777777781</v>
      </c>
      <c r="G22" s="21">
        <f t="shared" si="0"/>
        <v>3.0855226024340592</v>
      </c>
      <c r="H22" s="184">
        <v>67583.222222222219</v>
      </c>
      <c r="I22" s="21">
        <f t="shared" si="1"/>
        <v>-2.5071968881165349E-2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7079.7993055555553</v>
      </c>
      <c r="F23" s="46">
        <v>13465.5</v>
      </c>
      <c r="G23" s="21">
        <f t="shared" si="0"/>
        <v>0.9019606939187601</v>
      </c>
      <c r="H23" s="184">
        <v>13708.3</v>
      </c>
      <c r="I23" s="21">
        <f t="shared" si="1"/>
        <v>-1.7711897171786384E-2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6465.094444444444</v>
      </c>
      <c r="F24" s="46">
        <v>19448.8</v>
      </c>
      <c r="G24" s="21">
        <f t="shared" si="0"/>
        <v>2.008277785750316</v>
      </c>
      <c r="H24" s="184">
        <v>21343.625</v>
      </c>
      <c r="I24" s="21">
        <f t="shared" si="1"/>
        <v>-8.8777093862921638E-2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7135.8062499999996</v>
      </c>
      <c r="F25" s="46">
        <v>21681.125</v>
      </c>
      <c r="G25" s="21">
        <f t="shared" si="0"/>
        <v>2.0383567378948948</v>
      </c>
      <c r="H25" s="184">
        <v>22218.625</v>
      </c>
      <c r="I25" s="21">
        <f t="shared" si="1"/>
        <v>-2.4191415985462646E-2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6887.2455357142862</v>
      </c>
      <c r="F26" s="46">
        <v>17218.625</v>
      </c>
      <c r="G26" s="21">
        <f t="shared" si="0"/>
        <v>1.5000742184537539</v>
      </c>
      <c r="H26" s="184">
        <v>19718.625</v>
      </c>
      <c r="I26" s="21">
        <f t="shared" si="1"/>
        <v>-0.12678368801070056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19928.627083333333</v>
      </c>
      <c r="F27" s="46">
        <v>48999.85555555555</v>
      </c>
      <c r="G27" s="21">
        <f t="shared" si="0"/>
        <v>1.4587672472698838</v>
      </c>
      <c r="H27" s="184">
        <v>47777.633333333331</v>
      </c>
      <c r="I27" s="21">
        <f t="shared" si="1"/>
        <v>2.5581472688173176E-2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7410.2107142857149</v>
      </c>
      <c r="F28" s="46">
        <v>25705.411111111112</v>
      </c>
      <c r="G28" s="21">
        <f t="shared" si="0"/>
        <v>2.4689177004852434</v>
      </c>
      <c r="H28" s="184">
        <v>21833.155555555553</v>
      </c>
      <c r="I28" s="21">
        <f t="shared" si="1"/>
        <v>0.17735666041046663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8404.4868055555544</v>
      </c>
      <c r="F29" s="46">
        <v>111607</v>
      </c>
      <c r="G29" s="21">
        <f t="shared" si="0"/>
        <v>12.27945448450526</v>
      </c>
      <c r="H29" s="184">
        <v>116666.48888888888</v>
      </c>
      <c r="I29" s="21">
        <f t="shared" si="1"/>
        <v>-4.3367113702268444E-2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18885.379464285714</v>
      </c>
      <c r="F30" s="46">
        <v>57400.974999999999</v>
      </c>
      <c r="G30" s="21">
        <f t="shared" si="0"/>
        <v>2.0394398539119334</v>
      </c>
      <c r="H30" s="184">
        <v>56032.224999999999</v>
      </c>
      <c r="I30" s="21">
        <f t="shared" si="1"/>
        <v>2.4427907333681647E-2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13773.594444444443</v>
      </c>
      <c r="F31" s="49">
        <v>42088.744444444441</v>
      </c>
      <c r="G31" s="23">
        <f t="shared" si="0"/>
        <v>2.0557560420563181</v>
      </c>
      <c r="H31" s="187">
        <v>41449.333333333328</v>
      </c>
      <c r="I31" s="23">
        <f t="shared" si="1"/>
        <v>1.5426330406064732E-2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21419.205555555556</v>
      </c>
      <c r="F33" s="54">
        <v>84761.157142857148</v>
      </c>
      <c r="G33" s="21">
        <f>(F33-E33)/E33</f>
        <v>2.9572502781678764</v>
      </c>
      <c r="H33" s="190">
        <v>83683.3</v>
      </c>
      <c r="I33" s="21">
        <f>(F33-H33)/H33</f>
        <v>1.28801940513477E-2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21007.058035714286</v>
      </c>
      <c r="F34" s="46">
        <v>81332.466666666674</v>
      </c>
      <c r="G34" s="21">
        <f>(F34-E34)/E34</f>
        <v>2.8716733456152035</v>
      </c>
      <c r="H34" s="184">
        <v>80433.333333333343</v>
      </c>
      <c r="I34" s="21">
        <f>(F34-H34)/H34</f>
        <v>1.1178615830915848E-2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13783.657142857144</v>
      </c>
      <c r="F35" s="46">
        <v>51710.442857142858</v>
      </c>
      <c r="G35" s="21">
        <f>(F35-E35)/E35</f>
        <v>2.7515764010380819</v>
      </c>
      <c r="H35" s="184">
        <v>48298.028571428571</v>
      </c>
      <c r="I35" s="21">
        <f>(F35-H35)/H35</f>
        <v>7.0653283097624239E-2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12812.5</v>
      </c>
      <c r="F36" s="46">
        <v>54832.5</v>
      </c>
      <c r="G36" s="21">
        <f>(F36-E36)/E36</f>
        <v>3.2796097560975608</v>
      </c>
      <c r="H36" s="184">
        <v>47582.466666666667</v>
      </c>
      <c r="I36" s="21">
        <f>(F36-H36)/H36</f>
        <v>0.15236774890470858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8694.2090277777788</v>
      </c>
      <c r="F37" s="49">
        <v>29427.077777777777</v>
      </c>
      <c r="G37" s="23">
        <f>(F37-E37)/E37</f>
        <v>2.3846756713300779</v>
      </c>
      <c r="H37" s="187">
        <v>31554.3</v>
      </c>
      <c r="I37" s="23">
        <f>(F37-H37)/H37</f>
        <v>-6.7414654174620336E-2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342734.8</v>
      </c>
      <c r="F39" s="46">
        <v>1573800</v>
      </c>
      <c r="G39" s="21">
        <f t="shared" ref="G39:G44" si="2">(F39-E39)/E39</f>
        <v>3.5918885388936284</v>
      </c>
      <c r="H39" s="184">
        <v>1573442.5</v>
      </c>
      <c r="I39" s="21">
        <f t="shared" ref="I39:I44" si="3">(F39-H39)/H39</f>
        <v>2.2720881125303275E-4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252830.65714285715</v>
      </c>
      <c r="F40" s="46">
        <v>979407.14285714284</v>
      </c>
      <c r="G40" s="21">
        <f t="shared" si="2"/>
        <v>2.8737673426357762</v>
      </c>
      <c r="H40" s="184">
        <v>1010565.4428571429</v>
      </c>
      <c r="I40" s="21">
        <f t="shared" si="3"/>
        <v>-3.0832540554629567E-2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164062.58333333334</v>
      </c>
      <c r="F41" s="57">
        <v>616922.5</v>
      </c>
      <c r="G41" s="21">
        <f t="shared" si="2"/>
        <v>2.7602876138221641</v>
      </c>
      <c r="H41" s="192">
        <v>731000</v>
      </c>
      <c r="I41" s="21">
        <f t="shared" si="3"/>
        <v>-0.15605677154582764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82702.14285714287</v>
      </c>
      <c r="F42" s="47">
        <v>277887.77777777775</v>
      </c>
      <c r="G42" s="21">
        <f t="shared" si="2"/>
        <v>2.3601037189301435</v>
      </c>
      <c r="H42" s="185">
        <v>315771.11111111112</v>
      </c>
      <c r="I42" s="21">
        <f t="shared" si="3"/>
        <v>-0.1199708649725189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69833.333333333328</v>
      </c>
      <c r="F43" s="47">
        <v>273293.75</v>
      </c>
      <c r="G43" s="21">
        <f t="shared" si="2"/>
        <v>2.9135143198090696</v>
      </c>
      <c r="H43" s="185">
        <v>265525</v>
      </c>
      <c r="I43" s="21">
        <f t="shared" si="3"/>
        <v>2.9258073627718671E-2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161540.17857142858</v>
      </c>
      <c r="F44" s="50">
        <v>580470</v>
      </c>
      <c r="G44" s="31">
        <f t="shared" si="2"/>
        <v>2.5933475196904792</v>
      </c>
      <c r="H44" s="188">
        <v>648071.42857142852</v>
      </c>
      <c r="I44" s="31">
        <f t="shared" si="3"/>
        <v>-0.10431169403725332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100746.30416666667</v>
      </c>
      <c r="F46" s="43">
        <v>342234.95555555559</v>
      </c>
      <c r="G46" s="21">
        <f t="shared" ref="G46:G51" si="4">(F46-E46)/E46</f>
        <v>2.3969976207701804</v>
      </c>
      <c r="H46" s="182">
        <v>365211.11111111112</v>
      </c>
      <c r="I46" s="21">
        <f t="shared" ref="I46:I51" si="5">(F46-H46)/H46</f>
        <v>-6.2911983936231666E-2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73242</v>
      </c>
      <c r="F47" s="47">
        <v>329095.63294444443</v>
      </c>
      <c r="G47" s="21">
        <f t="shared" si="4"/>
        <v>3.493263877890342</v>
      </c>
      <c r="H47" s="185">
        <v>352002.77777777775</v>
      </c>
      <c r="I47" s="21">
        <f t="shared" si="5"/>
        <v>-6.5076602457366947E-2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229796.32638888888</v>
      </c>
      <c r="F48" s="47">
        <v>1022705.1279285715</v>
      </c>
      <c r="G48" s="21">
        <f t="shared" si="4"/>
        <v>3.4504851056575525</v>
      </c>
      <c r="H48" s="185">
        <v>1127675</v>
      </c>
      <c r="I48" s="21">
        <f t="shared" si="5"/>
        <v>-9.3085216991977707E-2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286990.625</v>
      </c>
      <c r="F49" s="47">
        <v>1302471.1116666666</v>
      </c>
      <c r="G49" s="21">
        <f t="shared" si="4"/>
        <v>3.5383751182348435</v>
      </c>
      <c r="H49" s="185">
        <v>1396210</v>
      </c>
      <c r="I49" s="21">
        <f t="shared" si="5"/>
        <v>-6.7138101240739878E-2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25060</v>
      </c>
      <c r="F50" s="47">
        <v>150455.07250000001</v>
      </c>
      <c r="G50" s="21">
        <f t="shared" si="4"/>
        <v>5.0037937948922586</v>
      </c>
      <c r="H50" s="185">
        <v>163937.5</v>
      </c>
      <c r="I50" s="21">
        <f t="shared" si="5"/>
        <v>-8.2241265726267582E-2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1896862.5</v>
      </c>
      <c r="G51" s="31">
        <f t="shared" si="4"/>
        <v>6.0319277108433731</v>
      </c>
      <c r="H51" s="188">
        <v>1974937.5</v>
      </c>
      <c r="I51" s="31">
        <f t="shared" si="5"/>
        <v>-3.9532896610652235E-2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48480</v>
      </c>
      <c r="F53" s="66">
        <v>170404.01979999998</v>
      </c>
      <c r="G53" s="22">
        <f t="shared" ref="G53:G61" si="6">(F53-E53)/E53</f>
        <v>2.5149344018151809</v>
      </c>
      <c r="H53" s="143">
        <v>195220</v>
      </c>
      <c r="I53" s="22">
        <f t="shared" ref="I53:I61" si="7">(F53-H53)/H53</f>
        <v>-0.12711802171908626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53735.416666666664</v>
      </c>
      <c r="F54" s="70">
        <v>160949</v>
      </c>
      <c r="G54" s="21">
        <f t="shared" si="6"/>
        <v>1.9952126545962086</v>
      </c>
      <c r="H54" s="196">
        <v>190920</v>
      </c>
      <c r="I54" s="21">
        <f t="shared" si="7"/>
        <v>-0.15698198198198199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38467.825000000004</v>
      </c>
      <c r="F55" s="70">
        <v>158420.83333333334</v>
      </c>
      <c r="G55" s="21">
        <f t="shared" si="6"/>
        <v>3.1182685356745101</v>
      </c>
      <c r="H55" s="196">
        <v>159100</v>
      </c>
      <c r="I55" s="21">
        <f t="shared" si="7"/>
        <v>-4.2688036874082777E-3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49322.916666666664</v>
      </c>
      <c r="F56" s="70">
        <v>180649</v>
      </c>
      <c r="G56" s="21">
        <f t="shared" si="6"/>
        <v>2.6625774023231261</v>
      </c>
      <c r="H56" s="196">
        <v>215716.66666666666</v>
      </c>
      <c r="I56" s="21">
        <f t="shared" si="7"/>
        <v>-0.16256354786371008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24572</v>
      </c>
      <c r="F57" s="98">
        <v>99479.282750000013</v>
      </c>
      <c r="G57" s="21">
        <f t="shared" si="6"/>
        <v>3.0484813100276744</v>
      </c>
      <c r="H57" s="201">
        <v>134912.5</v>
      </c>
      <c r="I57" s="21">
        <f t="shared" si="7"/>
        <v>-0.26263850458630583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13360</v>
      </c>
      <c r="F58" s="50">
        <v>114267.84</v>
      </c>
      <c r="G58" s="29">
        <f t="shared" si="6"/>
        <v>7.5529820359281432</v>
      </c>
      <c r="H58" s="188">
        <v>125990</v>
      </c>
      <c r="I58" s="29">
        <f t="shared" si="7"/>
        <v>-9.3040400031748585E-2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48045.53571428571</v>
      </c>
      <c r="F59" s="68">
        <v>229645.71428571429</v>
      </c>
      <c r="G59" s="21">
        <f t="shared" si="6"/>
        <v>3.779751351954062</v>
      </c>
      <c r="H59" s="195">
        <v>250628.57142857142</v>
      </c>
      <c r="I59" s="21">
        <f t="shared" si="7"/>
        <v>-8.3720930232558097E-2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57016.047619047618</v>
      </c>
      <c r="F60" s="70">
        <v>226831.42857142858</v>
      </c>
      <c r="G60" s="21">
        <f t="shared" si="6"/>
        <v>2.9783786853659411</v>
      </c>
      <c r="H60" s="196">
        <v>245867.85714285713</v>
      </c>
      <c r="I60" s="21">
        <f t="shared" si="7"/>
        <v>-7.7425446305361398E-2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479500</v>
      </c>
      <c r="F61" s="73">
        <v>1112065</v>
      </c>
      <c r="G61" s="29">
        <f t="shared" si="6"/>
        <v>1.3192179353493223</v>
      </c>
      <c r="H61" s="197">
        <v>1624325</v>
      </c>
      <c r="I61" s="29">
        <f t="shared" si="7"/>
        <v>-0.31536792205993258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95515.142857142855</v>
      </c>
      <c r="F63" s="54">
        <v>480202.23749999999</v>
      </c>
      <c r="G63" s="21">
        <f t="shared" ref="G63:G68" si="8">(F63-E63)/E63</f>
        <v>4.0274985006117205</v>
      </c>
      <c r="H63" s="190">
        <v>511840.375</v>
      </c>
      <c r="I63" s="21">
        <f t="shared" ref="I63:I74" si="9">(F63-H63)/H63</f>
        <v>-6.1812508440741924E-2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579720.1166666667</v>
      </c>
      <c r="F64" s="46">
        <v>2487371.25</v>
      </c>
      <c r="G64" s="21">
        <f t="shared" si="8"/>
        <v>3.2906416018511457</v>
      </c>
      <c r="H64" s="184">
        <v>2715393.75</v>
      </c>
      <c r="I64" s="21">
        <f t="shared" si="9"/>
        <v>-8.3974009294232196E-2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347343.75</v>
      </c>
      <c r="F65" s="46">
        <v>938186.69977777777</v>
      </c>
      <c r="G65" s="21">
        <f t="shared" si="8"/>
        <v>1.7010323340430848</v>
      </c>
      <c r="H65" s="184">
        <v>984244.4444444445</v>
      </c>
      <c r="I65" s="21">
        <f t="shared" si="9"/>
        <v>-4.679502630331224E-2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142896.75</v>
      </c>
      <c r="F66" s="46">
        <v>671734.8158333333</v>
      </c>
      <c r="G66" s="21">
        <f t="shared" si="8"/>
        <v>3.7008404028316479</v>
      </c>
      <c r="H66" s="184">
        <v>717495.5</v>
      </c>
      <c r="I66" s="21">
        <f t="shared" si="9"/>
        <v>-6.3778357030346122E-2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62629.19642857142</v>
      </c>
      <c r="F67" s="46">
        <v>310644.375</v>
      </c>
      <c r="G67" s="21">
        <f t="shared" si="8"/>
        <v>3.9600568539034318</v>
      </c>
      <c r="H67" s="184">
        <v>326665.625</v>
      </c>
      <c r="I67" s="21">
        <f t="shared" si="9"/>
        <v>-4.9044799249997606E-2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51410.525000000001</v>
      </c>
      <c r="F68" s="58">
        <v>218691</v>
      </c>
      <c r="G68" s="31">
        <f t="shared" si="8"/>
        <v>3.2538176764388225</v>
      </c>
      <c r="H68" s="193">
        <v>246712.5</v>
      </c>
      <c r="I68" s="31">
        <f t="shared" si="9"/>
        <v>-0.1135795713634291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58072.875</v>
      </c>
      <c r="F70" s="43">
        <v>277770.61249999999</v>
      </c>
      <c r="G70" s="21">
        <f>(F70-E70)/E70</f>
        <v>3.7831386426106852</v>
      </c>
      <c r="H70" s="182">
        <v>299656.25</v>
      </c>
      <c r="I70" s="21">
        <f t="shared" si="9"/>
        <v>-7.3035811867765185E-2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39908.458333333336</v>
      </c>
      <c r="F71" s="47">
        <v>221624.29985714285</v>
      </c>
      <c r="G71" s="21">
        <f>(F71-E71)/E71</f>
        <v>4.5533164926100964</v>
      </c>
      <c r="H71" s="185">
        <v>228168.75</v>
      </c>
      <c r="I71" s="21">
        <f t="shared" si="9"/>
        <v>-2.868249987282287E-2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22435.723214285714</v>
      </c>
      <c r="F72" s="47">
        <v>90403.833333333328</v>
      </c>
      <c r="G72" s="21">
        <f>(F72-E72)/E72</f>
        <v>3.0294592899848949</v>
      </c>
      <c r="H72" s="185">
        <v>98661.111111111109</v>
      </c>
      <c r="I72" s="21">
        <f t="shared" si="9"/>
        <v>-8.3693338588884544E-2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30528.25</v>
      </c>
      <c r="F73" s="47">
        <v>148730.09950000001</v>
      </c>
      <c r="G73" s="21">
        <f>(F73-E73)/E73</f>
        <v>3.8718842219911069</v>
      </c>
      <c r="H73" s="185">
        <v>162325</v>
      </c>
      <c r="I73" s="21">
        <f t="shared" si="9"/>
        <v>-8.3751119667333979E-2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24862.791666666668</v>
      </c>
      <c r="F74" s="50">
        <v>126412.14444444445</v>
      </c>
      <c r="G74" s="21">
        <f>(F74-E74)/E74</f>
        <v>4.0843906082326278</v>
      </c>
      <c r="H74" s="188">
        <v>137958.33333333334</v>
      </c>
      <c r="I74" s="21">
        <f t="shared" si="9"/>
        <v>-8.3693305144467961E-2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20083.599999999999</v>
      </c>
      <c r="F76" s="43">
        <v>68668.571428571435</v>
      </c>
      <c r="G76" s="22">
        <f t="shared" ref="G76:G82" si="10">(F76-E76)/E76</f>
        <v>2.41913658052199</v>
      </c>
      <c r="H76" s="182">
        <v>75710.71428571429</v>
      </c>
      <c r="I76" s="22">
        <f t="shared" ref="I76:I82" si="11">(F76-H76)/H76</f>
        <v>-9.3013821406670097E-2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28845</v>
      </c>
      <c r="F77" s="32">
        <v>98902.111111111109</v>
      </c>
      <c r="G77" s="21">
        <f t="shared" si="10"/>
        <v>2.4287436682652492</v>
      </c>
      <c r="H77" s="176">
        <v>106365</v>
      </c>
      <c r="I77" s="21">
        <f t="shared" si="11"/>
        <v>-7.0163013104770272E-2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11270.077380952382</v>
      </c>
      <c r="F78" s="47">
        <v>43734</v>
      </c>
      <c r="G78" s="21">
        <f t="shared" si="10"/>
        <v>2.8805412351396158</v>
      </c>
      <c r="H78" s="185">
        <v>48590</v>
      </c>
      <c r="I78" s="21">
        <f t="shared" si="11"/>
        <v>-9.9938258901008437E-2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17524.444444444445</v>
      </c>
      <c r="F79" s="47">
        <v>101344.06964999999</v>
      </c>
      <c r="G79" s="21">
        <f t="shared" si="10"/>
        <v>4.7830118364823733</v>
      </c>
      <c r="H79" s="185">
        <v>105272.5</v>
      </c>
      <c r="I79" s="21">
        <f t="shared" si="11"/>
        <v>-3.731677646108917E-2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30674.363095238095</v>
      </c>
      <c r="F80" s="61">
        <v>142086.25</v>
      </c>
      <c r="G80" s="21">
        <f t="shared" si="10"/>
        <v>3.6320847659933175</v>
      </c>
      <c r="H80" s="194">
        <v>152950</v>
      </c>
      <c r="I80" s="21">
        <f t="shared" si="11"/>
        <v>-7.1028113762667544E-2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770926.66666666663</v>
      </c>
      <c r="G81" s="21">
        <f t="shared" si="10"/>
        <v>9.2790222222222223</v>
      </c>
      <c r="H81" s="194">
        <v>841366.66666666663</v>
      </c>
      <c r="I81" s="21">
        <f t="shared" si="11"/>
        <v>-8.3720930232558138E-2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43885.8</v>
      </c>
      <c r="F82" s="50">
        <v>173801.04444444444</v>
      </c>
      <c r="G82" s="23">
        <f t="shared" si="10"/>
        <v>2.9603025225572837</v>
      </c>
      <c r="H82" s="188">
        <v>188363.88888888888</v>
      </c>
      <c r="I82" s="23">
        <f t="shared" si="11"/>
        <v>-7.7312294465499642E-2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4" zoomScaleNormal="100" workbookViewId="0">
      <selection activeCell="D11" sqref="D11:E1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  <c r="D11" s="248" t="s">
        <v>227</v>
      </c>
      <c r="E11" s="248"/>
      <c r="F11" s="247" t="s">
        <v>226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221</v>
      </c>
      <c r="F13" s="241" t="s">
        <v>224</v>
      </c>
      <c r="G13" s="224" t="s">
        <v>197</v>
      </c>
      <c r="H13" s="241" t="s">
        <v>219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14</v>
      </c>
      <c r="C16" s="163" t="s">
        <v>94</v>
      </c>
      <c r="D16" s="160" t="s">
        <v>81</v>
      </c>
      <c r="E16" s="181">
        <v>6887.2455357142862</v>
      </c>
      <c r="F16" s="181">
        <v>17218.625</v>
      </c>
      <c r="G16" s="169">
        <f t="shared" ref="G16:G31" si="0">(F16-E16)/E16</f>
        <v>1.5000742184537539</v>
      </c>
      <c r="H16" s="181">
        <v>19718.625</v>
      </c>
      <c r="I16" s="169">
        <f t="shared" ref="I16:I31" si="1">(F16-H16)/H16</f>
        <v>-0.12678368801070056</v>
      </c>
    </row>
    <row r="17" spans="1:9" ht="16.5">
      <c r="A17" s="130"/>
      <c r="B17" s="177" t="s">
        <v>7</v>
      </c>
      <c r="C17" s="164" t="s">
        <v>87</v>
      </c>
      <c r="D17" s="160" t="s">
        <v>161</v>
      </c>
      <c r="E17" s="184">
        <v>12477.552777777777</v>
      </c>
      <c r="F17" s="184">
        <v>22865.966666666667</v>
      </c>
      <c r="G17" s="169">
        <f t="shared" si="0"/>
        <v>0.83256821861658692</v>
      </c>
      <c r="H17" s="184">
        <v>26074.875</v>
      </c>
      <c r="I17" s="169">
        <f t="shared" si="1"/>
        <v>-0.12306514732413225</v>
      </c>
    </row>
    <row r="18" spans="1:9" ht="16.5">
      <c r="A18" s="130"/>
      <c r="B18" s="177" t="s">
        <v>12</v>
      </c>
      <c r="C18" s="164" t="s">
        <v>92</v>
      </c>
      <c r="D18" s="160" t="s">
        <v>81</v>
      </c>
      <c r="E18" s="184">
        <v>6465.094444444444</v>
      </c>
      <c r="F18" s="184">
        <v>19448.8</v>
      </c>
      <c r="G18" s="169">
        <f t="shared" si="0"/>
        <v>2.008277785750316</v>
      </c>
      <c r="H18" s="184">
        <v>21343.625</v>
      </c>
      <c r="I18" s="169">
        <f t="shared" si="1"/>
        <v>-8.8777093862921638E-2</v>
      </c>
    </row>
    <row r="19" spans="1:9" ht="16.5">
      <c r="A19" s="130"/>
      <c r="B19" s="177" t="s">
        <v>8</v>
      </c>
      <c r="C19" s="164" t="s">
        <v>89</v>
      </c>
      <c r="D19" s="160" t="s">
        <v>161</v>
      </c>
      <c r="E19" s="184">
        <v>75926.908333333326</v>
      </c>
      <c r="F19" s="184">
        <v>333785.57142857142</v>
      </c>
      <c r="G19" s="169">
        <f t="shared" si="0"/>
        <v>3.3961433272534993</v>
      </c>
      <c r="H19" s="184">
        <v>357791.5</v>
      </c>
      <c r="I19" s="169">
        <f t="shared" si="1"/>
        <v>-6.709474252861955E-2</v>
      </c>
    </row>
    <row r="20" spans="1:9" ht="16.5">
      <c r="A20" s="130"/>
      <c r="B20" s="177" t="s">
        <v>4</v>
      </c>
      <c r="C20" s="164" t="s">
        <v>84</v>
      </c>
      <c r="D20" s="160" t="s">
        <v>161</v>
      </c>
      <c r="E20" s="184">
        <v>28582.347222222223</v>
      </c>
      <c r="F20" s="184">
        <v>59971.555555555555</v>
      </c>
      <c r="G20" s="169">
        <f t="shared" si="0"/>
        <v>1.0982026104885056</v>
      </c>
      <c r="H20" s="184">
        <v>63248.625</v>
      </c>
      <c r="I20" s="169">
        <f t="shared" si="1"/>
        <v>-5.1812500974439291E-2</v>
      </c>
    </row>
    <row r="21" spans="1:9" ht="16.5">
      <c r="A21" s="130"/>
      <c r="B21" s="177" t="s">
        <v>17</v>
      </c>
      <c r="C21" s="164" t="s">
        <v>97</v>
      </c>
      <c r="D21" s="160" t="s">
        <v>161</v>
      </c>
      <c r="E21" s="184">
        <v>8404.4868055555544</v>
      </c>
      <c r="F21" s="184">
        <v>111607</v>
      </c>
      <c r="G21" s="169">
        <f t="shared" si="0"/>
        <v>12.27945448450526</v>
      </c>
      <c r="H21" s="184">
        <v>116666.48888888888</v>
      </c>
      <c r="I21" s="169">
        <f t="shared" si="1"/>
        <v>-4.3367113702268444E-2</v>
      </c>
    </row>
    <row r="22" spans="1:9" ht="16.5">
      <c r="A22" s="130"/>
      <c r="B22" s="177" t="s">
        <v>10</v>
      </c>
      <c r="C22" s="164" t="s">
        <v>90</v>
      </c>
      <c r="D22" s="160" t="s">
        <v>161</v>
      </c>
      <c r="E22" s="184">
        <v>16127.380555555555</v>
      </c>
      <c r="F22" s="184">
        <v>65888.777777777781</v>
      </c>
      <c r="G22" s="169">
        <f t="shared" si="0"/>
        <v>3.0855226024340592</v>
      </c>
      <c r="H22" s="184">
        <v>67583.222222222219</v>
      </c>
      <c r="I22" s="169">
        <f t="shared" si="1"/>
        <v>-2.5071968881165349E-2</v>
      </c>
    </row>
    <row r="23" spans="1:9" ht="16.5">
      <c r="A23" s="130"/>
      <c r="B23" s="177" t="s">
        <v>13</v>
      </c>
      <c r="C23" s="164" t="s">
        <v>93</v>
      </c>
      <c r="D23" s="162" t="s">
        <v>81</v>
      </c>
      <c r="E23" s="184">
        <v>7135.8062499999996</v>
      </c>
      <c r="F23" s="184">
        <v>21681.125</v>
      </c>
      <c r="G23" s="169">
        <f t="shared" si="0"/>
        <v>2.0383567378948948</v>
      </c>
      <c r="H23" s="184">
        <v>22218.625</v>
      </c>
      <c r="I23" s="169">
        <f t="shared" si="1"/>
        <v>-2.4191415985462646E-2</v>
      </c>
    </row>
    <row r="24" spans="1:9" ht="16.5">
      <c r="A24" s="130"/>
      <c r="B24" s="177" t="s">
        <v>11</v>
      </c>
      <c r="C24" s="164" t="s">
        <v>91</v>
      </c>
      <c r="D24" s="162" t="s">
        <v>81</v>
      </c>
      <c r="E24" s="184">
        <v>7079.7993055555553</v>
      </c>
      <c r="F24" s="184">
        <v>13465.5</v>
      </c>
      <c r="G24" s="169">
        <f t="shared" si="0"/>
        <v>0.9019606939187601</v>
      </c>
      <c r="H24" s="184">
        <v>13708.3</v>
      </c>
      <c r="I24" s="169">
        <f t="shared" si="1"/>
        <v>-1.7711897171786384E-2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13773.594444444443</v>
      </c>
      <c r="F25" s="184">
        <v>42088.744444444441</v>
      </c>
      <c r="G25" s="169">
        <f t="shared" si="0"/>
        <v>2.0557560420563181</v>
      </c>
      <c r="H25" s="184">
        <v>41449.333333333328</v>
      </c>
      <c r="I25" s="169">
        <f t="shared" si="1"/>
        <v>1.5426330406064732E-2</v>
      </c>
    </row>
    <row r="26" spans="1:9" ht="16.5">
      <c r="A26" s="130"/>
      <c r="B26" s="177" t="s">
        <v>6</v>
      </c>
      <c r="C26" s="164" t="s">
        <v>86</v>
      </c>
      <c r="D26" s="162" t="s">
        <v>161</v>
      </c>
      <c r="E26" s="184">
        <v>27077.658333333333</v>
      </c>
      <c r="F26" s="184">
        <v>63761.75</v>
      </c>
      <c r="G26" s="169">
        <f t="shared" si="0"/>
        <v>1.3547734155987763</v>
      </c>
      <c r="H26" s="184">
        <v>62466</v>
      </c>
      <c r="I26" s="169">
        <f t="shared" si="1"/>
        <v>2.0743284346684595E-2</v>
      </c>
    </row>
    <row r="27" spans="1:9" ht="16.5">
      <c r="A27" s="130"/>
      <c r="B27" s="177" t="s">
        <v>18</v>
      </c>
      <c r="C27" s="164" t="s">
        <v>98</v>
      </c>
      <c r="D27" s="162" t="s">
        <v>83</v>
      </c>
      <c r="E27" s="184">
        <v>18885.379464285714</v>
      </c>
      <c r="F27" s="184">
        <v>57400.974999999999</v>
      </c>
      <c r="G27" s="169">
        <f t="shared" si="0"/>
        <v>2.0394398539119334</v>
      </c>
      <c r="H27" s="184">
        <v>56032.224999999999</v>
      </c>
      <c r="I27" s="169">
        <f t="shared" si="1"/>
        <v>2.4427907333681647E-2</v>
      </c>
    </row>
    <row r="28" spans="1:9" ht="16.5">
      <c r="A28" s="130"/>
      <c r="B28" s="177" t="s">
        <v>15</v>
      </c>
      <c r="C28" s="164" t="s">
        <v>95</v>
      </c>
      <c r="D28" s="162" t="s">
        <v>82</v>
      </c>
      <c r="E28" s="184">
        <v>19928.627083333333</v>
      </c>
      <c r="F28" s="184">
        <v>48999.85555555555</v>
      </c>
      <c r="G28" s="169">
        <f t="shared" si="0"/>
        <v>1.4587672472698838</v>
      </c>
      <c r="H28" s="184">
        <v>47777.633333333331</v>
      </c>
      <c r="I28" s="169">
        <f t="shared" si="1"/>
        <v>2.5581472688173176E-2</v>
      </c>
    </row>
    <row r="29" spans="1:9" ht="17.25" thickBot="1">
      <c r="A29" s="131"/>
      <c r="B29" s="177" t="s">
        <v>9</v>
      </c>
      <c r="C29" s="164" t="s">
        <v>88</v>
      </c>
      <c r="D29" s="162" t="s">
        <v>161</v>
      </c>
      <c r="E29" s="184">
        <v>28322.380555555555</v>
      </c>
      <c r="F29" s="184">
        <v>87093.744444444455</v>
      </c>
      <c r="G29" s="169">
        <f t="shared" si="0"/>
        <v>2.0750855943626054</v>
      </c>
      <c r="H29" s="184">
        <v>84777.077777777784</v>
      </c>
      <c r="I29" s="169">
        <f t="shared" si="1"/>
        <v>2.7326569013610521E-2</v>
      </c>
    </row>
    <row r="30" spans="1:9" ht="16.5">
      <c r="A30" s="37"/>
      <c r="B30" s="177" t="s">
        <v>16</v>
      </c>
      <c r="C30" s="164" t="s">
        <v>96</v>
      </c>
      <c r="D30" s="162" t="s">
        <v>81</v>
      </c>
      <c r="E30" s="184">
        <v>7410.2107142857149</v>
      </c>
      <c r="F30" s="184">
        <v>25705.411111111112</v>
      </c>
      <c r="G30" s="169">
        <f t="shared" si="0"/>
        <v>2.4689177004852434</v>
      </c>
      <c r="H30" s="184">
        <v>21833.155555555553</v>
      </c>
      <c r="I30" s="169">
        <f t="shared" si="1"/>
        <v>0.17735666041046663</v>
      </c>
    </row>
    <row r="31" spans="1:9" ht="17.25" thickBot="1">
      <c r="A31" s="38"/>
      <c r="B31" s="178" t="s">
        <v>5</v>
      </c>
      <c r="C31" s="165" t="s">
        <v>85</v>
      </c>
      <c r="D31" s="161" t="s">
        <v>161</v>
      </c>
      <c r="E31" s="187">
        <v>27674.368750000001</v>
      </c>
      <c r="F31" s="187">
        <v>91972.1</v>
      </c>
      <c r="G31" s="171">
        <f t="shared" si="0"/>
        <v>2.3233675835876113</v>
      </c>
      <c r="H31" s="187">
        <v>70780.5</v>
      </c>
      <c r="I31" s="171">
        <f t="shared" si="1"/>
        <v>0.2993988457272837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312158.84057539678</v>
      </c>
      <c r="F32" s="100">
        <f>SUM(F16:F31)</f>
        <v>1082955.5019841271</v>
      </c>
      <c r="G32" s="101">
        <f t="shared" ref="G32" si="2">(F32-E32)/E32</f>
        <v>2.4692450163767097</v>
      </c>
      <c r="H32" s="100">
        <f>SUM(H16:H31)</f>
        <v>1093469.8111111112</v>
      </c>
      <c r="I32" s="104">
        <f t="shared" ref="I32" si="3">(F32-H32)/H32</f>
        <v>-9.6155458707178707E-3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8694.2090277777788</v>
      </c>
      <c r="F34" s="190">
        <v>29427.077777777777</v>
      </c>
      <c r="G34" s="169">
        <f>(F34-E34)/E34</f>
        <v>2.3846756713300779</v>
      </c>
      <c r="H34" s="190">
        <v>31554.3</v>
      </c>
      <c r="I34" s="169">
        <f>(F34-H34)/H34</f>
        <v>-6.7414654174620336E-2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21007.058035714286</v>
      </c>
      <c r="F35" s="184">
        <v>81332.466666666674</v>
      </c>
      <c r="G35" s="169">
        <f>(F35-E35)/E35</f>
        <v>2.8716733456152035</v>
      </c>
      <c r="H35" s="184">
        <v>80433.333333333343</v>
      </c>
      <c r="I35" s="169">
        <f>(F35-H35)/H35</f>
        <v>1.1178615830915848E-2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21419.205555555556</v>
      </c>
      <c r="F36" s="184">
        <v>84761.157142857148</v>
      </c>
      <c r="G36" s="169">
        <f>(F36-E36)/E36</f>
        <v>2.9572502781678764</v>
      </c>
      <c r="H36" s="184">
        <v>83683.3</v>
      </c>
      <c r="I36" s="169">
        <f>(F36-H36)/H36</f>
        <v>1.28801940513477E-2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13783.657142857144</v>
      </c>
      <c r="F37" s="184">
        <v>51710.442857142858</v>
      </c>
      <c r="G37" s="169">
        <f>(F37-E37)/E37</f>
        <v>2.7515764010380819</v>
      </c>
      <c r="H37" s="184">
        <v>48298.028571428571</v>
      </c>
      <c r="I37" s="169">
        <f>(F37-H37)/H37</f>
        <v>7.0653283097624239E-2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12812.5</v>
      </c>
      <c r="F38" s="187">
        <v>54832.5</v>
      </c>
      <c r="G38" s="171">
        <f>(F38-E38)/E38</f>
        <v>3.2796097560975608</v>
      </c>
      <c r="H38" s="187">
        <v>47582.466666666667</v>
      </c>
      <c r="I38" s="171">
        <f>(F38-H38)/H38</f>
        <v>0.15236774890470858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77716.629761904769</v>
      </c>
      <c r="F39" s="102">
        <f>SUM(F34:F38)</f>
        <v>302063.64444444445</v>
      </c>
      <c r="G39" s="103">
        <f t="shared" ref="G39" si="4">(F39-E39)/E39</f>
        <v>2.8867311329615886</v>
      </c>
      <c r="H39" s="102">
        <f>SUM(H34:H38)</f>
        <v>291551.42857142858</v>
      </c>
      <c r="I39" s="104">
        <f t="shared" ref="I39" si="5">(F39-H39)/H39</f>
        <v>3.6056128843287183E-2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164062.58333333334</v>
      </c>
      <c r="F41" s="184">
        <v>616922.5</v>
      </c>
      <c r="G41" s="169">
        <f t="shared" ref="G41:G46" si="6">(F41-E41)/E41</f>
        <v>2.7602876138221641</v>
      </c>
      <c r="H41" s="184">
        <v>731000</v>
      </c>
      <c r="I41" s="169">
        <f t="shared" ref="I41:I46" si="7">(F41-H41)/H41</f>
        <v>-0.15605677154582764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82702.14285714287</v>
      </c>
      <c r="F42" s="184">
        <v>277887.77777777775</v>
      </c>
      <c r="G42" s="169">
        <f t="shared" si="6"/>
        <v>2.3601037189301435</v>
      </c>
      <c r="H42" s="184">
        <v>315771.11111111112</v>
      </c>
      <c r="I42" s="169">
        <f t="shared" si="7"/>
        <v>-0.1199708649725189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161540.17857142858</v>
      </c>
      <c r="F43" s="192">
        <v>580470</v>
      </c>
      <c r="G43" s="169">
        <f t="shared" si="6"/>
        <v>2.5933475196904792</v>
      </c>
      <c r="H43" s="192">
        <v>648071.42857142852</v>
      </c>
      <c r="I43" s="169">
        <f t="shared" si="7"/>
        <v>-0.10431169403725332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252830.65714285715</v>
      </c>
      <c r="F44" s="185">
        <v>979407.14285714284</v>
      </c>
      <c r="G44" s="169">
        <f t="shared" si="6"/>
        <v>2.8737673426357762</v>
      </c>
      <c r="H44" s="185">
        <v>1010565.4428571429</v>
      </c>
      <c r="I44" s="169">
        <f t="shared" si="7"/>
        <v>-3.0832540554629567E-2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342734.8</v>
      </c>
      <c r="F45" s="185">
        <v>1573800</v>
      </c>
      <c r="G45" s="169">
        <f t="shared" si="6"/>
        <v>3.5918885388936284</v>
      </c>
      <c r="H45" s="185">
        <v>1573442.5</v>
      </c>
      <c r="I45" s="169">
        <f t="shared" si="7"/>
        <v>2.2720881125303275E-4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69833.333333333328</v>
      </c>
      <c r="F46" s="188">
        <v>273293.75</v>
      </c>
      <c r="G46" s="175">
        <f t="shared" si="6"/>
        <v>2.9135143198090696</v>
      </c>
      <c r="H46" s="188">
        <v>265525</v>
      </c>
      <c r="I46" s="175">
        <f t="shared" si="7"/>
        <v>2.9258073627718671E-2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1073703.6952380952</v>
      </c>
      <c r="F47" s="83">
        <f>SUM(F41:F46)</f>
        <v>4301781.1706349207</v>
      </c>
      <c r="G47" s="103">
        <f t="shared" ref="G47" si="8">(F47-E47)/E47</f>
        <v>3.0064881863715622</v>
      </c>
      <c r="H47" s="102">
        <f>SUM(H41:H46)</f>
        <v>4544375.4825396826</v>
      </c>
      <c r="I47" s="104">
        <f t="shared" ref="I47" si="9">(F47-H47)/H47</f>
        <v>-5.3383421514541091E-2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47</v>
      </c>
      <c r="C49" s="164" t="s">
        <v>113</v>
      </c>
      <c r="D49" s="168" t="s">
        <v>114</v>
      </c>
      <c r="E49" s="182">
        <v>229796.32638888888</v>
      </c>
      <c r="F49" s="182">
        <v>1022705.1279285715</v>
      </c>
      <c r="G49" s="169">
        <f t="shared" ref="G49:G54" si="10">(F49-E49)/E49</f>
        <v>3.4504851056575525</v>
      </c>
      <c r="H49" s="182">
        <v>1127675</v>
      </c>
      <c r="I49" s="169">
        <f t="shared" ref="I49:I54" si="11">(F49-H49)/H49</f>
        <v>-9.3085216991977707E-2</v>
      </c>
    </row>
    <row r="50" spans="1:9" ht="16.5">
      <c r="A50" s="37"/>
      <c r="B50" s="177" t="s">
        <v>49</v>
      </c>
      <c r="C50" s="164" t="s">
        <v>158</v>
      </c>
      <c r="D50" s="162" t="s">
        <v>199</v>
      </c>
      <c r="E50" s="185">
        <v>25060</v>
      </c>
      <c r="F50" s="185">
        <v>150455.07250000001</v>
      </c>
      <c r="G50" s="169">
        <f t="shared" si="10"/>
        <v>5.0037937948922586</v>
      </c>
      <c r="H50" s="185">
        <v>163937.5</v>
      </c>
      <c r="I50" s="169">
        <f t="shared" si="11"/>
        <v>-8.2241265726267582E-2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286990.625</v>
      </c>
      <c r="F51" s="185">
        <v>1302471.1116666666</v>
      </c>
      <c r="G51" s="169">
        <f t="shared" si="10"/>
        <v>3.5383751182348435</v>
      </c>
      <c r="H51" s="185">
        <v>1396210</v>
      </c>
      <c r="I51" s="169">
        <f t="shared" si="11"/>
        <v>-6.7138101240739878E-2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73242</v>
      </c>
      <c r="F52" s="185">
        <v>329095.63294444443</v>
      </c>
      <c r="G52" s="169">
        <f t="shared" si="10"/>
        <v>3.493263877890342</v>
      </c>
      <c r="H52" s="185">
        <v>352002.77777777775</v>
      </c>
      <c r="I52" s="169">
        <f t="shared" si="11"/>
        <v>-6.5076602457366947E-2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100746.30416666667</v>
      </c>
      <c r="F53" s="185">
        <v>342234.95555555559</v>
      </c>
      <c r="G53" s="169">
        <f t="shared" si="10"/>
        <v>2.3969976207701804</v>
      </c>
      <c r="H53" s="185">
        <v>365211.11111111112</v>
      </c>
      <c r="I53" s="169">
        <f t="shared" si="11"/>
        <v>-6.2911983936231666E-2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269750</v>
      </c>
      <c r="F54" s="188">
        <v>1896862.5</v>
      </c>
      <c r="G54" s="175">
        <f t="shared" si="10"/>
        <v>6.0319277108433731</v>
      </c>
      <c r="H54" s="188">
        <v>1974937.5</v>
      </c>
      <c r="I54" s="175">
        <f t="shared" si="11"/>
        <v>-3.9532896610652235E-2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985585.25555555557</v>
      </c>
      <c r="F55" s="83">
        <f>SUM(F49:F54)</f>
        <v>5043824.4005952375</v>
      </c>
      <c r="G55" s="103">
        <f t="shared" ref="G55" si="12">(F55-E55)/E55</f>
        <v>4.1175931987254923</v>
      </c>
      <c r="H55" s="83">
        <f>SUM(H49:H54)</f>
        <v>5379973.888888889</v>
      </c>
      <c r="I55" s="104">
        <f t="shared" ref="I55" si="13">(F55-H55)/H55</f>
        <v>-6.248162077289849E-2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56</v>
      </c>
      <c r="C57" s="167" t="s">
        <v>123</v>
      </c>
      <c r="D57" s="168" t="s">
        <v>120</v>
      </c>
      <c r="E57" s="182">
        <v>479500</v>
      </c>
      <c r="F57" s="143">
        <v>1112065</v>
      </c>
      <c r="G57" s="170">
        <f t="shared" ref="G57:G65" si="14">(F57-E57)/E57</f>
        <v>1.3192179353493223</v>
      </c>
      <c r="H57" s="143">
        <v>1624325</v>
      </c>
      <c r="I57" s="170">
        <f t="shared" ref="I57:I65" si="15">(F57-H57)/H57</f>
        <v>-0.31536792205993258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24572</v>
      </c>
      <c r="F58" s="196">
        <v>99479.282750000013</v>
      </c>
      <c r="G58" s="169">
        <f t="shared" si="14"/>
        <v>3.0484813100276744</v>
      </c>
      <c r="H58" s="196">
        <v>134912.5</v>
      </c>
      <c r="I58" s="169">
        <f t="shared" si="15"/>
        <v>-0.26263850458630583</v>
      </c>
    </row>
    <row r="59" spans="1:9" ht="16.5">
      <c r="A59" s="109"/>
      <c r="B59" s="199" t="s">
        <v>41</v>
      </c>
      <c r="C59" s="164" t="s">
        <v>118</v>
      </c>
      <c r="D59" s="160" t="s">
        <v>114</v>
      </c>
      <c r="E59" s="185">
        <v>49322.916666666664</v>
      </c>
      <c r="F59" s="196">
        <v>180649</v>
      </c>
      <c r="G59" s="169">
        <f t="shared" si="14"/>
        <v>2.6625774023231261</v>
      </c>
      <c r="H59" s="196">
        <v>215716.66666666666</v>
      </c>
      <c r="I59" s="169">
        <f t="shared" si="15"/>
        <v>-0.16256354786371008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53735.416666666664</v>
      </c>
      <c r="F60" s="196">
        <v>160949</v>
      </c>
      <c r="G60" s="169">
        <f t="shared" si="14"/>
        <v>1.9952126545962086</v>
      </c>
      <c r="H60" s="196">
        <v>190920</v>
      </c>
      <c r="I60" s="169">
        <f t="shared" si="15"/>
        <v>-0.15698198198198199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48480</v>
      </c>
      <c r="F61" s="201">
        <v>170404.01979999998</v>
      </c>
      <c r="G61" s="169">
        <f t="shared" si="14"/>
        <v>2.5149344018151809</v>
      </c>
      <c r="H61" s="201">
        <v>195220</v>
      </c>
      <c r="I61" s="169">
        <f t="shared" si="15"/>
        <v>-0.12711802171908626</v>
      </c>
    </row>
    <row r="62" spans="1:9" s="126" customFormat="1" ht="17.25" thickBot="1">
      <c r="A62" s="148"/>
      <c r="B62" s="200" t="s">
        <v>43</v>
      </c>
      <c r="C62" s="165" t="s">
        <v>119</v>
      </c>
      <c r="D62" s="161" t="s">
        <v>114</v>
      </c>
      <c r="E62" s="188">
        <v>13360</v>
      </c>
      <c r="F62" s="188">
        <v>114267.84</v>
      </c>
      <c r="G62" s="174">
        <f t="shared" si="14"/>
        <v>7.5529820359281432</v>
      </c>
      <c r="H62" s="188">
        <v>125990</v>
      </c>
      <c r="I62" s="174">
        <f t="shared" si="15"/>
        <v>-9.3040400031748585E-2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48045.53571428571</v>
      </c>
      <c r="F63" s="195">
        <v>229645.71428571429</v>
      </c>
      <c r="G63" s="169">
        <f t="shared" si="14"/>
        <v>3.779751351954062</v>
      </c>
      <c r="H63" s="195">
        <v>250628.57142857142</v>
      </c>
      <c r="I63" s="169">
        <f t="shared" si="15"/>
        <v>-8.3720930232558097E-2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57016.047619047618</v>
      </c>
      <c r="F64" s="196">
        <v>226831.42857142858</v>
      </c>
      <c r="G64" s="169">
        <f t="shared" si="14"/>
        <v>2.9783786853659411</v>
      </c>
      <c r="H64" s="196">
        <v>245867.85714285713</v>
      </c>
      <c r="I64" s="169">
        <f t="shared" si="15"/>
        <v>-7.7425446305361398E-2</v>
      </c>
    </row>
    <row r="65" spans="1:9" ht="16.5" customHeight="1" thickBot="1">
      <c r="A65" s="110"/>
      <c r="B65" s="200" t="s">
        <v>40</v>
      </c>
      <c r="C65" s="165" t="s">
        <v>117</v>
      </c>
      <c r="D65" s="161" t="s">
        <v>114</v>
      </c>
      <c r="E65" s="188">
        <v>38467.825000000004</v>
      </c>
      <c r="F65" s="197">
        <v>158420.83333333334</v>
      </c>
      <c r="G65" s="174">
        <f t="shared" si="14"/>
        <v>3.1182685356745101</v>
      </c>
      <c r="H65" s="197">
        <v>159100</v>
      </c>
      <c r="I65" s="174">
        <f t="shared" si="15"/>
        <v>-4.2688036874082777E-3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812499.74166666646</v>
      </c>
      <c r="F66" s="99">
        <f>SUM(F57:F65)</f>
        <v>2452712.1187404762</v>
      </c>
      <c r="G66" s="101">
        <f t="shared" ref="G66" si="16">(F66-E66)/E66</f>
        <v>2.0187235674798751</v>
      </c>
      <c r="H66" s="99">
        <f>SUM(H57:H65)</f>
        <v>3142680.5952380956</v>
      </c>
      <c r="I66" s="152">
        <f t="shared" ref="I66" si="17">(F66-H66)/H66</f>
        <v>-0.21954775726909215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51410.525000000001</v>
      </c>
      <c r="F68" s="190">
        <v>218691</v>
      </c>
      <c r="G68" s="169">
        <f t="shared" ref="G68:G73" si="18">(F68-E68)/E68</f>
        <v>3.2538176764388225</v>
      </c>
      <c r="H68" s="190">
        <v>246712.5</v>
      </c>
      <c r="I68" s="169">
        <f t="shared" ref="I68:I73" si="19">(F68-H68)/H68</f>
        <v>-0.1135795713634291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579720.1166666667</v>
      </c>
      <c r="F69" s="184">
        <v>2487371.25</v>
      </c>
      <c r="G69" s="169">
        <f t="shared" si="18"/>
        <v>3.2906416018511457</v>
      </c>
      <c r="H69" s="184">
        <v>2715393.75</v>
      </c>
      <c r="I69" s="169">
        <f t="shared" si="19"/>
        <v>-8.3974009294232196E-2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142896.75</v>
      </c>
      <c r="F70" s="184">
        <v>671734.8158333333</v>
      </c>
      <c r="G70" s="169">
        <f t="shared" si="18"/>
        <v>3.7008404028316479</v>
      </c>
      <c r="H70" s="184">
        <v>717495.5</v>
      </c>
      <c r="I70" s="169">
        <f t="shared" si="19"/>
        <v>-6.3778357030346122E-2</v>
      </c>
    </row>
    <row r="71" spans="1:9" ht="16.5">
      <c r="A71" s="37"/>
      <c r="B71" s="177" t="s">
        <v>59</v>
      </c>
      <c r="C71" s="164" t="s">
        <v>128</v>
      </c>
      <c r="D71" s="162" t="s">
        <v>124</v>
      </c>
      <c r="E71" s="185">
        <v>95515.142857142855</v>
      </c>
      <c r="F71" s="184">
        <v>480202.23749999999</v>
      </c>
      <c r="G71" s="169">
        <f t="shared" si="18"/>
        <v>4.0274985006117205</v>
      </c>
      <c r="H71" s="184">
        <v>511840.375</v>
      </c>
      <c r="I71" s="169">
        <f t="shared" si="19"/>
        <v>-6.1812508440741924E-2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62629.19642857142</v>
      </c>
      <c r="F72" s="184">
        <v>310644.375</v>
      </c>
      <c r="G72" s="169">
        <f t="shared" si="18"/>
        <v>3.9600568539034318</v>
      </c>
      <c r="H72" s="184">
        <v>326665.625</v>
      </c>
      <c r="I72" s="169">
        <f t="shared" si="19"/>
        <v>-4.9044799249997606E-2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347343.75</v>
      </c>
      <c r="F73" s="193">
        <v>938186.69977777777</v>
      </c>
      <c r="G73" s="175">
        <f t="shared" si="18"/>
        <v>1.7010323340430848</v>
      </c>
      <c r="H73" s="193">
        <v>984244.4444444445</v>
      </c>
      <c r="I73" s="175">
        <f t="shared" si="19"/>
        <v>-4.679502630331224E-2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1279515.4809523809</v>
      </c>
      <c r="F74" s="83">
        <f>SUM(F68:F73)</f>
        <v>5106830.378111111</v>
      </c>
      <c r="G74" s="103">
        <f t="shared" ref="G74" si="20">(F74-E74)/E74</f>
        <v>2.9912220321945204</v>
      </c>
      <c r="H74" s="83">
        <f>SUM(H68:H73)</f>
        <v>5502352.194444444</v>
      </c>
      <c r="I74" s="104">
        <f t="shared" ref="I74" si="21">(F74-H74)/H74</f>
        <v>-7.1882315481855058E-2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30528.25</v>
      </c>
      <c r="F76" s="182">
        <v>148730.09950000001</v>
      </c>
      <c r="G76" s="169">
        <f>(F76-E76)/E76</f>
        <v>3.8718842219911069</v>
      </c>
      <c r="H76" s="182">
        <v>162325</v>
      </c>
      <c r="I76" s="169">
        <f>(F76-H76)/H76</f>
        <v>-8.3751119667333979E-2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22435.723214285714</v>
      </c>
      <c r="F77" s="185">
        <v>90403.833333333328</v>
      </c>
      <c r="G77" s="169">
        <f>(F77-E77)/E77</f>
        <v>3.0294592899848949</v>
      </c>
      <c r="H77" s="185">
        <v>98661.111111111109</v>
      </c>
      <c r="I77" s="169">
        <f>(F77-H77)/H77</f>
        <v>-8.3693338588884544E-2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24862.791666666668</v>
      </c>
      <c r="F78" s="185">
        <v>126412.14444444445</v>
      </c>
      <c r="G78" s="169">
        <f>(F78-E78)/E78</f>
        <v>4.0843906082326278</v>
      </c>
      <c r="H78" s="185">
        <v>137958.33333333334</v>
      </c>
      <c r="I78" s="169">
        <f>(F78-H78)/H78</f>
        <v>-8.3693305144467961E-2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58072.875</v>
      </c>
      <c r="F79" s="185">
        <v>277770.61249999999</v>
      </c>
      <c r="G79" s="169">
        <f>(F79-E79)/E79</f>
        <v>3.7831386426106852</v>
      </c>
      <c r="H79" s="185">
        <v>299656.25</v>
      </c>
      <c r="I79" s="169">
        <f>(F79-H79)/H79</f>
        <v>-7.3035811867765185E-2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39908.458333333336</v>
      </c>
      <c r="F80" s="188">
        <v>221624.29985714285</v>
      </c>
      <c r="G80" s="169">
        <f>(F80-E80)/E80</f>
        <v>4.5533164926100964</v>
      </c>
      <c r="H80" s="188">
        <v>228168.75</v>
      </c>
      <c r="I80" s="169">
        <f>(F80-H80)/H80</f>
        <v>-2.868249987282287E-2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175808.09821428571</v>
      </c>
      <c r="F81" s="83">
        <f>SUM(F76:F80)</f>
        <v>864940.98963492061</v>
      </c>
      <c r="G81" s="103">
        <f t="shared" ref="G81" si="22">(F81-E81)/E81</f>
        <v>3.919801752139298</v>
      </c>
      <c r="H81" s="83">
        <f>SUM(H76:H80)</f>
        <v>926769.4444444445</v>
      </c>
      <c r="I81" s="104">
        <f t="shared" ref="I81" si="23">(F81-H81)/H81</f>
        <v>-6.6713954781479859E-2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75</v>
      </c>
      <c r="C83" s="164" t="s">
        <v>148</v>
      </c>
      <c r="D83" s="168" t="s">
        <v>145</v>
      </c>
      <c r="E83" s="185">
        <v>11270.077380952382</v>
      </c>
      <c r="F83" s="182">
        <v>43734</v>
      </c>
      <c r="G83" s="170">
        <f t="shared" ref="G83:G89" si="24">(F83-E83)/E83</f>
        <v>2.8805412351396158</v>
      </c>
      <c r="H83" s="182">
        <v>48590</v>
      </c>
      <c r="I83" s="170">
        <f t="shared" ref="I83:I89" si="25">(F83-H83)/H83</f>
        <v>-9.9938258901008437E-2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20083.599999999999</v>
      </c>
      <c r="F84" s="185">
        <v>68668.571428571435</v>
      </c>
      <c r="G84" s="169">
        <f t="shared" si="24"/>
        <v>2.41913658052199</v>
      </c>
      <c r="H84" s="185">
        <v>75710.71428571429</v>
      </c>
      <c r="I84" s="169">
        <f t="shared" si="25"/>
        <v>-9.3013821406670097E-2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75000</v>
      </c>
      <c r="F85" s="185">
        <v>770926.66666666663</v>
      </c>
      <c r="G85" s="169">
        <f t="shared" si="24"/>
        <v>9.2790222222222223</v>
      </c>
      <c r="H85" s="185">
        <v>841366.66666666663</v>
      </c>
      <c r="I85" s="169">
        <f t="shared" si="25"/>
        <v>-8.3720930232558138E-2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43885.8</v>
      </c>
      <c r="F86" s="185">
        <v>173801.04444444444</v>
      </c>
      <c r="G86" s="169">
        <f t="shared" si="24"/>
        <v>2.9603025225572837</v>
      </c>
      <c r="H86" s="185">
        <v>188363.88888888888</v>
      </c>
      <c r="I86" s="169">
        <f t="shared" si="25"/>
        <v>-7.7312294465499642E-2</v>
      </c>
    </row>
    <row r="87" spans="1:11" ht="16.5">
      <c r="A87" s="37"/>
      <c r="B87" s="177" t="s">
        <v>78</v>
      </c>
      <c r="C87" s="164" t="s">
        <v>149</v>
      </c>
      <c r="D87" s="173" t="s">
        <v>147</v>
      </c>
      <c r="E87" s="194">
        <v>30674.363095238095</v>
      </c>
      <c r="F87" s="194">
        <v>142086.25</v>
      </c>
      <c r="G87" s="169">
        <f t="shared" si="24"/>
        <v>3.6320847659933175</v>
      </c>
      <c r="H87" s="194">
        <v>152950</v>
      </c>
      <c r="I87" s="169">
        <f t="shared" si="25"/>
        <v>-7.1028113762667544E-2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28845</v>
      </c>
      <c r="F88" s="220">
        <v>98902.111111111109</v>
      </c>
      <c r="G88" s="169">
        <f t="shared" si="24"/>
        <v>2.4287436682652492</v>
      </c>
      <c r="H88" s="220">
        <v>106365</v>
      </c>
      <c r="I88" s="169">
        <f t="shared" si="25"/>
        <v>-7.0163013104770272E-2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17524.444444444445</v>
      </c>
      <c r="F89" s="188">
        <v>101344.06964999999</v>
      </c>
      <c r="G89" s="171">
        <f t="shared" si="24"/>
        <v>4.7830118364823733</v>
      </c>
      <c r="H89" s="188">
        <v>105272.5</v>
      </c>
      <c r="I89" s="171">
        <f t="shared" si="25"/>
        <v>-3.731677646108917E-2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227283.28492063493</v>
      </c>
      <c r="F90" s="83">
        <f>SUM(F83:F89)</f>
        <v>1399462.7133007934</v>
      </c>
      <c r="G90" s="111">
        <f t="shared" ref="G90:G91" si="26">(F90-E90)/E90</f>
        <v>5.1573499071410902</v>
      </c>
      <c r="H90" s="83">
        <f>SUM(H83:H89)</f>
        <v>1518618.7698412698</v>
      </c>
      <c r="I90" s="104">
        <f t="shared" ref="I90:I91" si="27">(F90-H90)/H90</f>
        <v>-7.8463442508965503E-2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4944271.0268849209</v>
      </c>
      <c r="F91" s="99">
        <f>SUM(F32,F39,F47,F55,F66,F74,F81,F90)</f>
        <v>20554570.917446028</v>
      </c>
      <c r="G91" s="101">
        <f t="shared" si="26"/>
        <v>3.1572500386161457</v>
      </c>
      <c r="H91" s="99">
        <f>SUM(H32,H39,H47,H55,H66,H74,H81,H90)</f>
        <v>22399791.615079362</v>
      </c>
      <c r="I91" s="112">
        <f t="shared" si="27"/>
        <v>-8.2376690343455947E-2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8"/>
    </row>
    <row r="16" spans="1:12" ht="18">
      <c r="A16" s="87"/>
      <c r="B16" s="209" t="s">
        <v>4</v>
      </c>
      <c r="C16" s="163" t="s">
        <v>163</v>
      </c>
      <c r="D16" s="210">
        <v>60000</v>
      </c>
      <c r="E16" s="210">
        <v>55000</v>
      </c>
      <c r="F16" s="210">
        <v>60000</v>
      </c>
      <c r="G16" s="155">
        <v>55000</v>
      </c>
      <c r="H16" s="155">
        <v>60000</v>
      </c>
      <c r="I16" s="155">
        <f>AVERAGE(D16:H16)</f>
        <v>58000</v>
      </c>
      <c r="K16" s="208"/>
      <c r="L16" s="211"/>
    </row>
    <row r="17" spans="1:16" ht="18">
      <c r="A17" s="88"/>
      <c r="B17" s="212" t="s">
        <v>5</v>
      </c>
      <c r="C17" s="164" t="s">
        <v>164</v>
      </c>
      <c r="D17" s="202">
        <v>65000</v>
      </c>
      <c r="E17" s="202">
        <v>44000</v>
      </c>
      <c r="F17" s="202">
        <v>80000</v>
      </c>
      <c r="G17" s="125">
        <v>85000</v>
      </c>
      <c r="H17" s="125">
        <v>96666</v>
      </c>
      <c r="I17" s="155">
        <f t="shared" ref="I17:I40" si="0">AVERAGE(D17:H17)</f>
        <v>74133.2</v>
      </c>
      <c r="K17" s="208"/>
      <c r="L17" s="211"/>
    </row>
    <row r="18" spans="1:16" ht="18">
      <c r="A18" s="88"/>
      <c r="B18" s="212" t="s">
        <v>6</v>
      </c>
      <c r="C18" s="164" t="s">
        <v>165</v>
      </c>
      <c r="D18" s="202">
        <v>60000</v>
      </c>
      <c r="E18" s="213">
        <v>50000</v>
      </c>
      <c r="F18" s="202">
        <v>64500</v>
      </c>
      <c r="G18" s="125">
        <v>57500</v>
      </c>
      <c r="H18" s="125">
        <v>50000</v>
      </c>
      <c r="I18" s="155">
        <f t="shared" si="0"/>
        <v>56400</v>
      </c>
      <c r="K18" s="208"/>
      <c r="L18" s="211"/>
    </row>
    <row r="19" spans="1:16" ht="18">
      <c r="A19" s="88"/>
      <c r="B19" s="212" t="s">
        <v>7</v>
      </c>
      <c r="C19" s="164" t="s">
        <v>166</v>
      </c>
      <c r="D19" s="202">
        <v>22000</v>
      </c>
      <c r="E19" s="202">
        <v>25000</v>
      </c>
      <c r="F19" s="202">
        <v>18500</v>
      </c>
      <c r="G19" s="125">
        <v>24000</v>
      </c>
      <c r="H19" s="125">
        <v>18333</v>
      </c>
      <c r="I19" s="155">
        <f t="shared" si="0"/>
        <v>21566.6</v>
      </c>
      <c r="K19" s="208"/>
      <c r="L19" s="211"/>
      <c r="P19" s="207"/>
    </row>
    <row r="20" spans="1:16" ht="18">
      <c r="A20" s="88"/>
      <c r="B20" s="212" t="s">
        <v>8</v>
      </c>
      <c r="C20" s="164" t="s">
        <v>167</v>
      </c>
      <c r="D20" s="202">
        <v>320000</v>
      </c>
      <c r="E20" s="202">
        <v>300000</v>
      </c>
      <c r="F20" s="213">
        <v>445000</v>
      </c>
      <c r="G20" s="125">
        <v>225000</v>
      </c>
      <c r="H20" s="125">
        <v>287500</v>
      </c>
      <c r="I20" s="155">
        <f t="shared" si="0"/>
        <v>315500</v>
      </c>
      <c r="K20" s="208"/>
      <c r="L20" s="211"/>
    </row>
    <row r="21" spans="1:16" ht="18.75" customHeight="1">
      <c r="A21" s="88"/>
      <c r="B21" s="212" t="s">
        <v>9</v>
      </c>
      <c r="C21" s="164" t="s">
        <v>168</v>
      </c>
      <c r="D21" s="202">
        <v>65000</v>
      </c>
      <c r="E21" s="202">
        <v>75000</v>
      </c>
      <c r="F21" s="202">
        <v>74000</v>
      </c>
      <c r="G21" s="125">
        <v>65000</v>
      </c>
      <c r="H21" s="125">
        <v>98333</v>
      </c>
      <c r="I21" s="155">
        <f t="shared" si="0"/>
        <v>75466.600000000006</v>
      </c>
      <c r="K21" s="208"/>
      <c r="L21" s="211"/>
    </row>
    <row r="22" spans="1:16" ht="18">
      <c r="A22" s="88"/>
      <c r="B22" s="212" t="s">
        <v>10</v>
      </c>
      <c r="C22" s="164" t="s">
        <v>169</v>
      </c>
      <c r="D22" s="202">
        <v>60000</v>
      </c>
      <c r="E22" s="202">
        <v>35000</v>
      </c>
      <c r="F22" s="202">
        <v>47500</v>
      </c>
      <c r="G22" s="125">
        <v>60000</v>
      </c>
      <c r="H22" s="125">
        <v>60000</v>
      </c>
      <c r="I22" s="155">
        <f t="shared" si="0"/>
        <v>52500</v>
      </c>
      <c r="K22" s="208"/>
      <c r="L22" s="211"/>
    </row>
    <row r="23" spans="1:16" ht="18">
      <c r="A23" s="88"/>
      <c r="B23" s="212" t="s">
        <v>11</v>
      </c>
      <c r="C23" s="164" t="s">
        <v>170</v>
      </c>
      <c r="D23" s="202">
        <v>15000</v>
      </c>
      <c r="E23" s="202">
        <v>10000</v>
      </c>
      <c r="F23" s="213">
        <v>12500</v>
      </c>
      <c r="G23" s="125">
        <v>12500</v>
      </c>
      <c r="H23" s="125">
        <v>10000</v>
      </c>
      <c r="I23" s="155">
        <f t="shared" si="0"/>
        <v>12000</v>
      </c>
      <c r="K23" s="208"/>
      <c r="L23" s="211"/>
    </row>
    <row r="24" spans="1:16" ht="18">
      <c r="A24" s="88"/>
      <c r="B24" s="212" t="s">
        <v>12</v>
      </c>
      <c r="C24" s="164" t="s">
        <v>171</v>
      </c>
      <c r="D24" s="202">
        <v>15000</v>
      </c>
      <c r="E24" s="202">
        <v>10000</v>
      </c>
      <c r="F24" s="202">
        <v>24000</v>
      </c>
      <c r="G24" s="125">
        <v>12500</v>
      </c>
      <c r="H24" s="125">
        <v>18333</v>
      </c>
      <c r="I24" s="155">
        <f t="shared" si="0"/>
        <v>15966.6</v>
      </c>
      <c r="K24" s="208"/>
      <c r="L24" s="211"/>
    </row>
    <row r="25" spans="1:16" ht="18">
      <c r="A25" s="88"/>
      <c r="B25" s="212" t="s">
        <v>13</v>
      </c>
      <c r="C25" s="164" t="s">
        <v>172</v>
      </c>
      <c r="D25" s="202">
        <v>15000</v>
      </c>
      <c r="E25" s="202">
        <v>10000</v>
      </c>
      <c r="F25" s="202">
        <v>24000</v>
      </c>
      <c r="G25" s="125">
        <v>12500</v>
      </c>
      <c r="H25" s="125">
        <v>10000</v>
      </c>
      <c r="I25" s="155">
        <f t="shared" si="0"/>
        <v>14300</v>
      </c>
      <c r="K25" s="208"/>
      <c r="L25" s="211"/>
    </row>
    <row r="26" spans="1:16" ht="18">
      <c r="A26" s="88"/>
      <c r="B26" s="212" t="s">
        <v>14</v>
      </c>
      <c r="C26" s="164" t="s">
        <v>173</v>
      </c>
      <c r="D26" s="202">
        <v>15000</v>
      </c>
      <c r="E26" s="202">
        <v>10000</v>
      </c>
      <c r="F26" s="202">
        <v>17500</v>
      </c>
      <c r="G26" s="125">
        <v>12500</v>
      </c>
      <c r="H26" s="125">
        <v>10000</v>
      </c>
      <c r="I26" s="155">
        <f t="shared" si="0"/>
        <v>13000</v>
      </c>
      <c r="K26" s="208"/>
      <c r="L26" s="211"/>
    </row>
    <row r="27" spans="1:16" ht="18">
      <c r="A27" s="88"/>
      <c r="B27" s="212" t="s">
        <v>15</v>
      </c>
      <c r="C27" s="164" t="s">
        <v>174</v>
      </c>
      <c r="D27" s="202">
        <v>45000</v>
      </c>
      <c r="E27" s="202">
        <v>30000</v>
      </c>
      <c r="F27" s="202">
        <v>37500</v>
      </c>
      <c r="G27" s="125">
        <v>50000</v>
      </c>
      <c r="H27" s="125">
        <v>23333</v>
      </c>
      <c r="I27" s="155">
        <f t="shared" si="0"/>
        <v>37166.6</v>
      </c>
      <c r="K27" s="208"/>
      <c r="L27" s="211"/>
    </row>
    <row r="28" spans="1:16" ht="18">
      <c r="A28" s="88"/>
      <c r="B28" s="212" t="s">
        <v>16</v>
      </c>
      <c r="C28" s="164" t="s">
        <v>175</v>
      </c>
      <c r="D28" s="202">
        <v>15000</v>
      </c>
      <c r="E28" s="202">
        <v>10000</v>
      </c>
      <c r="F28" s="202">
        <v>29000</v>
      </c>
      <c r="G28" s="125">
        <v>30000</v>
      </c>
      <c r="H28" s="125">
        <v>28333</v>
      </c>
      <c r="I28" s="155">
        <f t="shared" si="0"/>
        <v>22466.6</v>
      </c>
      <c r="K28" s="208"/>
      <c r="L28" s="211"/>
    </row>
    <row r="29" spans="1:16" ht="18">
      <c r="A29" s="88"/>
      <c r="B29" s="212" t="s">
        <v>17</v>
      </c>
      <c r="C29" s="164" t="s">
        <v>176</v>
      </c>
      <c r="D29" s="202">
        <v>110000</v>
      </c>
      <c r="E29" s="213">
        <v>100000</v>
      </c>
      <c r="F29" s="202">
        <v>105000</v>
      </c>
      <c r="G29" s="125">
        <v>82500</v>
      </c>
      <c r="H29" s="125">
        <v>80000</v>
      </c>
      <c r="I29" s="155">
        <f t="shared" si="0"/>
        <v>95500</v>
      </c>
      <c r="K29" s="208"/>
      <c r="L29" s="211"/>
    </row>
    <row r="30" spans="1:16" ht="18">
      <c r="A30" s="88"/>
      <c r="B30" s="212" t="s">
        <v>18</v>
      </c>
      <c r="C30" s="164" t="s">
        <v>177</v>
      </c>
      <c r="D30" s="202">
        <v>33000</v>
      </c>
      <c r="E30" s="202">
        <v>89000</v>
      </c>
      <c r="F30" s="202">
        <v>37500</v>
      </c>
      <c r="G30" s="125">
        <v>35000</v>
      </c>
      <c r="H30" s="125">
        <v>31666</v>
      </c>
      <c r="I30" s="155">
        <f t="shared" si="0"/>
        <v>45233.2</v>
      </c>
      <c r="K30" s="208"/>
      <c r="L30" s="211"/>
    </row>
    <row r="31" spans="1:16" ht="16.5" customHeight="1" thickBot="1">
      <c r="A31" s="89"/>
      <c r="B31" s="214" t="s">
        <v>19</v>
      </c>
      <c r="C31" s="165" t="s">
        <v>178</v>
      </c>
      <c r="D31" s="203">
        <v>42000</v>
      </c>
      <c r="E31" s="203">
        <v>50000</v>
      </c>
      <c r="F31" s="203">
        <v>42500</v>
      </c>
      <c r="G31" s="158">
        <v>40000</v>
      </c>
      <c r="H31" s="158">
        <v>38333</v>
      </c>
      <c r="I31" s="155">
        <f t="shared" si="0"/>
        <v>42566.6</v>
      </c>
      <c r="K31" s="208"/>
      <c r="L31" s="21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5"/>
      <c r="L32" s="216"/>
    </row>
    <row r="33" spans="1:12" ht="18">
      <c r="A33" s="87"/>
      <c r="B33" s="209" t="s">
        <v>26</v>
      </c>
      <c r="C33" s="166" t="s">
        <v>179</v>
      </c>
      <c r="D33" s="210">
        <v>60000</v>
      </c>
      <c r="E33" s="210">
        <v>60000</v>
      </c>
      <c r="F33" s="210">
        <v>62500</v>
      </c>
      <c r="G33" s="155">
        <v>80000</v>
      </c>
      <c r="H33" s="155">
        <v>78333</v>
      </c>
      <c r="I33" s="155">
        <f t="shared" si="0"/>
        <v>68166.600000000006</v>
      </c>
      <c r="K33" s="217"/>
      <c r="L33" s="211"/>
    </row>
    <row r="34" spans="1:12" ht="18">
      <c r="A34" s="88"/>
      <c r="B34" s="212" t="s">
        <v>27</v>
      </c>
      <c r="C34" s="164" t="s">
        <v>180</v>
      </c>
      <c r="D34" s="202">
        <v>60000</v>
      </c>
      <c r="E34" s="202">
        <v>60000</v>
      </c>
      <c r="F34" s="202">
        <v>60000</v>
      </c>
      <c r="G34" s="125">
        <v>80000</v>
      </c>
      <c r="H34" s="125">
        <v>78333</v>
      </c>
      <c r="I34" s="155">
        <f t="shared" si="0"/>
        <v>67666.600000000006</v>
      </c>
      <c r="K34" s="217"/>
      <c r="L34" s="211"/>
    </row>
    <row r="35" spans="1:12" ht="18">
      <c r="A35" s="88"/>
      <c r="B35" s="209" t="s">
        <v>28</v>
      </c>
      <c r="C35" s="164" t="s">
        <v>181</v>
      </c>
      <c r="D35" s="202">
        <v>45000</v>
      </c>
      <c r="E35" s="202">
        <v>50000</v>
      </c>
      <c r="F35" s="202">
        <v>51000</v>
      </c>
      <c r="G35" s="125">
        <v>43500</v>
      </c>
      <c r="H35" s="125">
        <v>48333</v>
      </c>
      <c r="I35" s="155">
        <f t="shared" si="0"/>
        <v>47566.6</v>
      </c>
      <c r="K35" s="217"/>
      <c r="L35" s="211"/>
    </row>
    <row r="36" spans="1:12" ht="18">
      <c r="A36" s="88"/>
      <c r="B36" s="212" t="s">
        <v>29</v>
      </c>
      <c r="C36" s="164" t="s">
        <v>182</v>
      </c>
      <c r="D36" s="202">
        <v>40000</v>
      </c>
      <c r="E36" s="202">
        <v>25000</v>
      </c>
      <c r="F36" s="202">
        <v>47500</v>
      </c>
      <c r="G36" s="125">
        <v>60000</v>
      </c>
      <c r="H36" s="125">
        <v>40000</v>
      </c>
      <c r="I36" s="155">
        <f t="shared" si="0"/>
        <v>42500</v>
      </c>
      <c r="K36" s="217"/>
      <c r="L36" s="211"/>
    </row>
    <row r="37" spans="1:12" ht="16.5" customHeight="1" thickBot="1">
      <c r="A37" s="89"/>
      <c r="B37" s="209" t="s">
        <v>30</v>
      </c>
      <c r="C37" s="164" t="s">
        <v>183</v>
      </c>
      <c r="D37" s="202">
        <v>25000</v>
      </c>
      <c r="E37" s="202">
        <v>15000</v>
      </c>
      <c r="F37" s="202">
        <v>34000</v>
      </c>
      <c r="G37" s="125">
        <v>25000</v>
      </c>
      <c r="H37" s="125">
        <v>18333</v>
      </c>
      <c r="I37" s="155">
        <f t="shared" si="0"/>
        <v>23466.6</v>
      </c>
      <c r="K37" s="217"/>
      <c r="L37" s="21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5"/>
      <c r="L38" s="216"/>
    </row>
    <row r="39" spans="1:12" ht="18">
      <c r="A39" s="87"/>
      <c r="B39" s="218" t="s">
        <v>31</v>
      </c>
      <c r="C39" s="167" t="s">
        <v>213</v>
      </c>
      <c r="D39" s="181">
        <v>1600000</v>
      </c>
      <c r="E39" s="181">
        <v>2000000</v>
      </c>
      <c r="F39" s="181">
        <v>1379000</v>
      </c>
      <c r="G39" s="219">
        <v>1379000</v>
      </c>
      <c r="H39" s="219">
        <v>1500000</v>
      </c>
      <c r="I39" s="155">
        <f t="shared" si="0"/>
        <v>1571600</v>
      </c>
      <c r="K39" s="217"/>
      <c r="L39" s="211"/>
    </row>
    <row r="40" spans="1:12" ht="18.75" thickBot="1">
      <c r="A40" s="89"/>
      <c r="B40" s="214" t="s">
        <v>32</v>
      </c>
      <c r="C40" s="165" t="s">
        <v>185</v>
      </c>
      <c r="D40" s="187">
        <v>1200000</v>
      </c>
      <c r="E40" s="187">
        <v>1100000</v>
      </c>
      <c r="F40" s="187">
        <v>1083500</v>
      </c>
      <c r="G40" s="157">
        <v>1182000</v>
      </c>
      <c r="H40" s="157">
        <v>985000</v>
      </c>
      <c r="I40" s="155">
        <f t="shared" si="0"/>
        <v>1110100</v>
      </c>
      <c r="K40" s="217"/>
      <c r="L40" s="211"/>
    </row>
    <row r="41" spans="1:12">
      <c r="D41" s="90">
        <f>SUM(D16:D40)</f>
        <v>3987000</v>
      </c>
      <c r="E41" s="90">
        <f t="shared" ref="E41:H41" si="1">SUM(E16:E40)</f>
        <v>4213000</v>
      </c>
      <c r="F41" s="90">
        <f t="shared" si="1"/>
        <v>3836500</v>
      </c>
      <c r="G41" s="90">
        <f t="shared" si="1"/>
        <v>3708500</v>
      </c>
      <c r="H41" s="90">
        <f t="shared" si="1"/>
        <v>3669162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03-04-2023</vt:lpstr>
      <vt:lpstr>By Order</vt:lpstr>
      <vt:lpstr>All Stores</vt:lpstr>
      <vt:lpstr>'03-04-2023'!Print_Titles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2023-04-05T11:09:44Z</cp:lastPrinted>
  <dcterms:created xsi:type="dcterms:W3CDTF">2010-10-20T06:23:14Z</dcterms:created>
  <dcterms:modified xsi:type="dcterms:W3CDTF">2023-04-05T12:46:00Z</dcterms:modified>
</cp:coreProperties>
</file>