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27-03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'27-03-2023'!$12:$14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1" l="1"/>
  <c r="G88" i="11"/>
  <c r="I84" i="11"/>
  <c r="G84" i="11"/>
  <c r="I86" i="11"/>
  <c r="G86" i="11"/>
  <c r="I87" i="11"/>
  <c r="G87" i="11"/>
  <c r="I89" i="11"/>
  <c r="G89" i="11"/>
  <c r="I85" i="11"/>
  <c r="G85" i="11"/>
  <c r="I83" i="11"/>
  <c r="G83" i="11"/>
  <c r="I77" i="11"/>
  <c r="G77" i="11"/>
  <c r="I80" i="11"/>
  <c r="G80" i="11"/>
  <c r="I78" i="11"/>
  <c r="G78" i="11"/>
  <c r="I79" i="11"/>
  <c r="G79" i="11"/>
  <c r="I76" i="11"/>
  <c r="G76" i="11"/>
  <c r="I71" i="11"/>
  <c r="G71" i="11"/>
  <c r="I73" i="11"/>
  <c r="G73" i="11"/>
  <c r="I70" i="11"/>
  <c r="G70" i="11"/>
  <c r="I68" i="11"/>
  <c r="G68" i="11"/>
  <c r="I69" i="11"/>
  <c r="G69" i="11"/>
  <c r="I72" i="11"/>
  <c r="G72" i="11"/>
  <c r="I61" i="11"/>
  <c r="G61" i="11"/>
  <c r="I58" i="11"/>
  <c r="G58" i="11"/>
  <c r="I57" i="11"/>
  <c r="G57" i="11"/>
  <c r="I65" i="11"/>
  <c r="G65" i="11"/>
  <c r="I64" i="11"/>
  <c r="G64" i="11"/>
  <c r="I63" i="11"/>
  <c r="G63" i="11"/>
  <c r="I59" i="11"/>
  <c r="G59" i="11"/>
  <c r="I62" i="11"/>
  <c r="G62" i="11"/>
  <c r="I60" i="11"/>
  <c r="G60" i="11"/>
  <c r="I54" i="11"/>
  <c r="G54" i="11"/>
  <c r="I49" i="11"/>
  <c r="G49" i="11"/>
  <c r="I51" i="11"/>
  <c r="G51" i="11"/>
  <c r="I52" i="11"/>
  <c r="G52" i="11"/>
  <c r="I53" i="11"/>
  <c r="G53" i="11"/>
  <c r="I50" i="11"/>
  <c r="G50" i="11"/>
  <c r="I44" i="11"/>
  <c r="G44" i="11"/>
  <c r="I41" i="11"/>
  <c r="G41" i="11"/>
  <c r="I46" i="11"/>
  <c r="G46" i="11"/>
  <c r="I43" i="11"/>
  <c r="G43" i="11"/>
  <c r="I42" i="11"/>
  <c r="G42" i="11"/>
  <c r="I45" i="11"/>
  <c r="G45" i="11"/>
  <c r="I38" i="11"/>
  <c r="G38" i="11"/>
  <c r="I34" i="11"/>
  <c r="G34" i="11"/>
  <c r="I36" i="11"/>
  <c r="G36" i="11"/>
  <c r="I35" i="11"/>
  <c r="G35" i="11"/>
  <c r="I37" i="11"/>
  <c r="G37" i="11"/>
  <c r="I16" i="11"/>
  <c r="G16" i="11"/>
  <c r="I25" i="11"/>
  <c r="G25" i="11"/>
  <c r="I17" i="11"/>
  <c r="G17" i="11"/>
  <c r="I29" i="11"/>
  <c r="G29" i="11"/>
  <c r="I18" i="11"/>
  <c r="G18" i="11"/>
  <c r="I27" i="11"/>
  <c r="G27" i="11"/>
  <c r="I30" i="11"/>
  <c r="G30" i="11"/>
  <c r="I28" i="11"/>
  <c r="G28" i="11"/>
  <c r="I19" i="11"/>
  <c r="G19" i="11"/>
  <c r="I24" i="11"/>
  <c r="G24" i="11"/>
  <c r="I31" i="11"/>
  <c r="G31" i="11"/>
  <c r="I21" i="11"/>
  <c r="G21" i="11"/>
  <c r="I20" i="11"/>
  <c r="G20" i="11"/>
  <c r="I23" i="11"/>
  <c r="G23" i="11"/>
  <c r="I26" i="11"/>
  <c r="G26" i="11"/>
  <c r="I22" i="11"/>
  <c r="G22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<sst xmlns="http://schemas.openxmlformats.org/spreadsheetml/2006/main" count="851" uniqueCount="230">
  <si>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</si>
  <si>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</si>
  <si>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</si>
  <si>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</si>
  <si>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</si>
  <si>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</si>
  <si>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</si>
  <si>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</si>
  <si>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</si>
  <si>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</si>
  <si>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</si>
  <si>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</si>
  <si>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</si>
  <si>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</si>
  <si>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</si>
  <si>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</si>
  <si>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</si>
  <si>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</si>
  <si>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</si>
  <si>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</si>
  <si>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</si>
  <si>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</si>
  <si>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</si>
  <si>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</si>
  <si>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</si>
  <si>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</si>
  <si>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</si>
  <si>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</si>
  <si>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</si>
  <si>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</si>
  <si>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</si>
  <si>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</si>
  <si>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</si>
  <si>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</si>
  <si>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</si>
  <si>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</si>
  <si>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</si>
  <si>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</si>
  <si>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</si>
  <si>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</si>
  <si>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</si>
  <si>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</si>
  <si>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</si>
  <si>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</si>
  <si>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</si>
  <si>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</si>
  <si>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</si>
  <si>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</si>
  <si>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</si>
  <si>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</si>
  <si>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</si>
  <si>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</si>
  <si>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</si>
  <si>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</si>
  <si>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</si>
  <si>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</si>
  <si>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</si>
  <si>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</si>
  <si>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</si>
  <si>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</si>
  <si>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</si>
  <si>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</si>
  <si>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</si>
  <si>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</si>
  <si>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</si>
  <si>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</si>
  <si>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</si>
  <si>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</si>
  <si>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</si>
  <si>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</si>
  <si>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</si>
  <si>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</si>
  <si>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</si>
  <si>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</si>
  <si>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</si>
  <si>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</si>
  <si>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</si>
  <si>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</si>
  <si>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</si>
  <si>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</si>
  <si>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</si>
  <si>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</si>
  <si>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</si>
  <si>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</si>
  <si>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</si>
  <si>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</si>
  <si>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</si>
  <si>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</si>
  <si>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</si>
  <si>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</si>
  <si>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</si>
  <si>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</si>
  <si>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</si>
  <si>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</si>
  <si>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</si>
  <si>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</si>
  <si>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</si>
  <si>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</si>
  <si>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</si>
  <si>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</si>
  <si>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</si>
  <si>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</si>
  <si>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</si>
  <si>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</si>
  <si>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</si>
  <si>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</si>
  <si>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</si>
  <si>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</si>
  <si>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</si>
  <si>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</si>
  <si>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</si>
  <si>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</si>
  <si>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</si>
  <si>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</si>
  <si>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</si>
  <si>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</si>
  <si>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</si>
  <si>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</si>
  <si>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</si>
  <si>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</si>
  <si>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</si>
  <si>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</si>
  <si>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</si>
  <si>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</si>
  <si>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</si>
  <si>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</si>
  <si>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</si>
  <si>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</si>
  <si>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</si>
  <si>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</si>
  <si>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</si>
  <si>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</si>
  <si>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</si>
  <si>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</si>
  <si>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</si>
  <si>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</si>
  <si>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</si>
  <si>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</si>
  <si>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</si>
  <si>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</si>
  <si>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</si>
  <si>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</si>
  <si>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</si>
  <si>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</si>
  <si>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</si>
  <si>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</si>
  <si>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</si>
  <si>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</si>
  <si>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</si>
  <si>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</si>
  <si>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</si>
  <si>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</si>
  <si>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</si>
  <si>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</si>
  <si>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</si>
  <si>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</si>
  <si>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</si>
  <si>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</si>
  <si>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</si>
  <si>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</si>
  <si>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</si>
  <si>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</si>
  <si>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</si>
  <si>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</si>
  <si>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</si>
  <si>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</si>
  <si>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</si>
  <si>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</si>
  <si>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</si>
  <si>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</si>
  <si>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</si>
  <si>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</si>
  <si>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</si>
  <si>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</si>
  <si>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</si>
  <si>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</si>
  <si>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</si>
  <si>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</si>
  <si>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</si>
  <si>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</si>
  <si>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</si>
  <si>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</si>
  <si>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</si>
  <si>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</si>
  <si>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</si>
  <si>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</si>
  <si>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</si>
  <si>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</si>
  <si>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</si>
  <si>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</si>
  <si>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</si>
  <si>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</si>
  <si>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</si>
  <si>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</si>
  <si>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</si>
  <si>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</si>
  <si>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</si>
  <si>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</si>
  <si>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</si>
  <si>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</si>
  <si>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</si>
  <si>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</si>
  <si>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</si>
  <si>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</si>
  <si>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</si>
  <si>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</si>
  <si>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</si>
  <si>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</si>
  <si>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</si>
  <si>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</si>
  <si>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</si>
  <si>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</si>
  <si>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</si>
  <si>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</si>
  <si>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</si>
  <si>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</si>
  <si>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</si>
  <si>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آذار 2022 (ل.ل.)</t>
  </si>
  <si>
    <t>سعر صرف الدولار</t>
  </si>
  <si>
    <t>المعدل العام للأسعار في 13-03-2023  (ل.ل.)</t>
  </si>
  <si>
    <t>معدل أسعار  السوبرماركات في 20-03-2023 (ل.ل.)</t>
  </si>
  <si>
    <t>معدل أسعار المحلات والملاحم في 20-03-2023 (ل.ل.)</t>
  </si>
  <si>
    <t>المعدل العام للأسعار في 20-03-2023  (ل.ل.)</t>
  </si>
  <si>
    <t xml:space="preserve"> التاريخ 27 آذار 2023</t>
  </si>
  <si>
    <t>معدل أسعار  السوبرماركات في 27-03-2023 (ل.ل.)</t>
  </si>
  <si>
    <t xml:space="preserve"> التاريخ 27آذار 2023</t>
  </si>
  <si>
    <t>معدل أسعار المحلات والملاحم في 27-03-2023 (ل.ل.)</t>
  </si>
  <si>
    <t>المعدل العام للأسعار في 27-03-2023  (ل.ل.)</t>
  </si>
  <si>
    <t>1$=107500 L.L</t>
  </si>
  <si>
    <t xml:space="preserve"> التاريخ 27 آذار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</si>
</sst>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19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0" fontId="23" fillId="0" borderId="35" xfId="0" applyFont="1" applyFill="1" applyBorder="1"/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23" fillId="0" borderId="0" xfId="0" applyFont="1" applyFill="1" applyAlignment="1">
      <alignment horizontal="center"/>
    </xf>
    <xf numFmtId="0" fontId="23" fillId="0" borderId="36" xfId="0" applyFont="1" applyFill="1" applyBorder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1" t="s">
        <v>202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223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</row>
    <row r="12" spans="1:9" ht="24.75" customHeight="1">
      <c r="A12" s="222" t="s">
        <v>3</v>
      </c>
      <c r="B12" s="228"/>
      <c r="C12" s="226" t="s">
        <v>0</v>
      </c>
      <c r="D12" s="224" t="s">
        <v>23</v>
      </c>
      <c r="E12" s="224" t="s">
        <v>217</v>
      </c>
      <c r="F12" s="224" t="s">
        <v>224</v>
      </c>
      <c r="G12" s="224" t="s">
        <v>197</v>
      </c>
      <c r="H12" s="224" t="s">
        <v>220</v>
      </c>
      <c r="I12" s="224" t="s">
        <v>187</v>
      </c>
    </row>
    <row r="13" spans="1:9" ht="38.25" customHeight="1" thickBot="1">
      <c r="A13" s="223"/>
      <c r="B13" s="229"/>
      <c r="C13" s="227"/>
      <c r="D13" s="225"/>
      <c r="E13" s="225"/>
      <c r="F13" s="225"/>
      <c r="G13" s="225"/>
      <c r="H13" s="225"/>
      <c r="I13" s="22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19317.674999999999</v>
      </c>
      <c r="F15" s="190">
        <v>63997.25</v>
      </c>
      <c r="G15" s="45">
        <f t="shared" ref="G15:G30" si="0">(F15-E15)/E15</f>
        <v>2.3128857380611278</v>
      </c>
      <c r="H15" s="190">
        <v>58554.222222222219</v>
      </c>
      <c r="I15" s="45">
        <f t="shared" ref="I15:I30" si="1">(F15-H15)/H15</f>
        <v>9.2957050255413842E-2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23012.111111111109</v>
      </c>
      <c r="F16" s="184">
        <v>76061</v>
      </c>
      <c r="G16" s="48">
        <f t="shared" si="0"/>
        <v>2.3052595493194405</v>
      </c>
      <c r="H16" s="184">
        <v>55561</v>
      </c>
      <c r="I16" s="44">
        <f t="shared" si="1"/>
        <v>0.36896384154352874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24674.294444444444</v>
      </c>
      <c r="F17" s="184">
        <v>61832</v>
      </c>
      <c r="G17" s="48">
        <f t="shared" si="0"/>
        <v>1.5059277840433578</v>
      </c>
      <c r="H17" s="184">
        <v>54720.888888888891</v>
      </c>
      <c r="I17" s="44">
        <f t="shared" si="1"/>
        <v>0.12995240493169374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6051.8249999999998</v>
      </c>
      <c r="F18" s="184">
        <v>28249.75</v>
      </c>
      <c r="G18" s="48">
        <f t="shared" si="0"/>
        <v>3.6679720580155575</v>
      </c>
      <c r="H18" s="184">
        <v>24222</v>
      </c>
      <c r="I18" s="44">
        <f t="shared" si="1"/>
        <v>0.16628478242919659</v>
      </c>
    </row>
    <row r="19" spans="1:9" ht="16.5">
      <c r="A19" s="37"/>
      <c r="B19" s="92" t="s">
        <v>8</v>
      </c>
      <c r="C19" s="15" t="s">
        <v>89</v>
      </c>
      <c r="D19" s="160" t="s">
        <v>161</v>
      </c>
      <c r="E19" s="184">
        <v>91650.204166666663</v>
      </c>
      <c r="F19" s="184">
        <v>411583</v>
      </c>
      <c r="G19" s="48">
        <f t="shared" si="0"/>
        <v>3.4908028710065158</v>
      </c>
      <c r="H19" s="184">
        <v>356583</v>
      </c>
      <c r="I19" s="44">
        <f t="shared" si="1"/>
        <v>0.15424178942910907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25414.475892857143</v>
      </c>
      <c r="F20" s="184">
        <v>100387.55555555556</v>
      </c>
      <c r="G20" s="48">
        <f t="shared" si="0"/>
        <v>2.9500147860129573</v>
      </c>
      <c r="H20" s="184">
        <v>56330.888888888891</v>
      </c>
      <c r="I20" s="44">
        <f t="shared" si="1"/>
        <v>0.78210494340977332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12585.681249999998</v>
      </c>
      <c r="F21" s="184">
        <v>78166.444444444438</v>
      </c>
      <c r="G21" s="48">
        <f t="shared" si="0"/>
        <v>5.21074401073398</v>
      </c>
      <c r="H21" s="184">
        <v>59722</v>
      </c>
      <c r="I21" s="44">
        <f t="shared" si="1"/>
        <v>0.30883835846831048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4105.375</v>
      </c>
      <c r="F22" s="184">
        <v>14500</v>
      </c>
      <c r="G22" s="48">
        <f t="shared" si="0"/>
        <v>2.5319550589166639</v>
      </c>
      <c r="H22" s="184">
        <v>13166.444444444445</v>
      </c>
      <c r="I22" s="44">
        <f t="shared" si="1"/>
        <v>0.10128440986345755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4883.7222222222226</v>
      </c>
      <c r="F23" s="184">
        <v>24687.25</v>
      </c>
      <c r="G23" s="48">
        <f t="shared" si="0"/>
        <v>4.0550069960298947</v>
      </c>
      <c r="H23" s="184">
        <v>15687.25</v>
      </c>
      <c r="I23" s="44">
        <f t="shared" si="1"/>
        <v>0.57371432214059193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4881.71875</v>
      </c>
      <c r="F24" s="184">
        <v>26437.25</v>
      </c>
      <c r="G24" s="48">
        <f t="shared" si="0"/>
        <v>4.4155618858624335</v>
      </c>
      <c r="H24" s="184">
        <v>17062.25</v>
      </c>
      <c r="I24" s="44">
        <f t="shared" si="1"/>
        <v>0.54945860012600922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4395.3500000000004</v>
      </c>
      <c r="F25" s="184">
        <v>24437.25</v>
      </c>
      <c r="G25" s="48">
        <f>(F25-E25)/E25</f>
        <v>4.5597961482020768</v>
      </c>
      <c r="H25" s="184">
        <v>15687.25</v>
      </c>
      <c r="I25" s="44">
        <f t="shared" si="1"/>
        <v>0.55777781319224207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14849.275</v>
      </c>
      <c r="F26" s="184">
        <v>59388.666666666664</v>
      </c>
      <c r="G26" s="48">
        <f t="shared" si="0"/>
        <v>2.9994320710382603</v>
      </c>
      <c r="H26" s="184">
        <v>54687.25</v>
      </c>
      <c r="I26" s="44">
        <f t="shared" si="1"/>
        <v>8.596915490661286E-2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4682.7340277777785</v>
      </c>
      <c r="F27" s="184">
        <v>26833.111111111109</v>
      </c>
      <c r="G27" s="48">
        <f t="shared" si="0"/>
        <v>4.7302231884062262</v>
      </c>
      <c r="H27" s="184">
        <v>17493.5</v>
      </c>
      <c r="I27" s="44">
        <f t="shared" si="1"/>
        <v>0.53389036562786807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7854.5694444444443</v>
      </c>
      <c r="F28" s="184">
        <v>129499.77777777778</v>
      </c>
      <c r="G28" s="48">
        <f t="shared" si="0"/>
        <v>15.487189870015509</v>
      </c>
      <c r="H28" s="184">
        <v>115276.44444444444</v>
      </c>
      <c r="I28" s="44">
        <f t="shared" si="1"/>
        <v>0.12338455962864157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18511.511111111111</v>
      </c>
      <c r="F29" s="184">
        <v>69131.25</v>
      </c>
      <c r="G29" s="48">
        <f t="shared" si="0"/>
        <v>2.7345006350402992</v>
      </c>
      <c r="H29" s="184">
        <v>51500</v>
      </c>
      <c r="I29" s="44">
        <f t="shared" si="1"/>
        <v>0.34235436893203886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13555.75</v>
      </c>
      <c r="F30" s="187">
        <v>41498.666666666664</v>
      </c>
      <c r="G30" s="51">
        <f t="shared" si="0"/>
        <v>2.0613331366148433</v>
      </c>
      <c r="H30" s="187">
        <v>40610.888888888891</v>
      </c>
      <c r="I30" s="56">
        <f t="shared" si="1"/>
        <v>2.1860584736441684E-2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66" t="s">
        <v>100</v>
      </c>
      <c r="D32" s="20" t="s">
        <v>161</v>
      </c>
      <c r="E32" s="190">
        <v>20064.8</v>
      </c>
      <c r="F32" s="190">
        <v>103500</v>
      </c>
      <c r="G32" s="45">
        <f>(F32-E32)/E32</f>
        <v>4.1582871496351821</v>
      </c>
      <c r="H32" s="190">
        <v>87500</v>
      </c>
      <c r="I32" s="44">
        <f>(F32-H32)/H32</f>
        <v>0.18285714285714286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20333.924999999999</v>
      </c>
      <c r="F33" s="184">
        <v>99166.666666666672</v>
      </c>
      <c r="G33" s="48">
        <f>(F33-E33)/E33</f>
        <v>3.8769072703212326</v>
      </c>
      <c r="H33" s="184">
        <v>88333.333333333328</v>
      </c>
      <c r="I33" s="44">
        <f>(F33-H33)/H33</f>
        <v>0.12264150943396238</v>
      </c>
    </row>
    <row r="34" spans="1:9" ht="16.5">
      <c r="A34" s="37"/>
      <c r="B34" s="39" t="s">
        <v>28</v>
      </c>
      <c r="C34" s="164" t="s">
        <v>102</v>
      </c>
      <c r="D34" s="11" t="s">
        <v>161</v>
      </c>
      <c r="E34" s="184">
        <v>11243.518749999999</v>
      </c>
      <c r="F34" s="184">
        <v>52062.857142857145</v>
      </c>
      <c r="G34" s="48">
        <f>(F34-E34)/E34</f>
        <v>3.6304771931702557</v>
      </c>
      <c r="H34" s="184">
        <v>43416.666666666664</v>
      </c>
      <c r="I34" s="44">
        <f>(F34-H34)/H34</f>
        <v>0.19914450233068287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9886.0434523809527</v>
      </c>
      <c r="F35" s="184">
        <v>54998.333333333336</v>
      </c>
      <c r="G35" s="48">
        <f>(F35-E35)/E35</f>
        <v>4.5632299815643185</v>
      </c>
      <c r="H35" s="184">
        <v>54500</v>
      </c>
      <c r="I35" s="44">
        <f>(F35-H35)/H35</f>
        <v>9.1437308868501967E-3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7895.25</v>
      </c>
      <c r="F36" s="184">
        <v>37442</v>
      </c>
      <c r="G36" s="51">
        <f>(F36-E36)/E36</f>
        <v>3.7423450809030747</v>
      </c>
      <c r="H36" s="184">
        <v>30944.222222222223</v>
      </c>
      <c r="I36" s="56">
        <f>(F36-H36)/H36</f>
        <v>0.20998355463953061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303444.83333333337</v>
      </c>
      <c r="F38" s="184">
        <v>1620885</v>
      </c>
      <c r="G38" s="45">
        <f t="shared" ref="G38:G43" si="2">(F38-E38)/E38</f>
        <v>4.3416134398948945</v>
      </c>
      <c r="H38" s="184">
        <v>1589200</v>
      </c>
      <c r="I38" s="44">
        <f t="shared" ref="I38:I43" si="3">(F38-H38)/H38</f>
        <v>1.9937704505411529E-2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221706.4392857143</v>
      </c>
      <c r="F39" s="184">
        <v>862764.28571428568</v>
      </c>
      <c r="G39" s="48">
        <f t="shared" si="2"/>
        <v>2.8914714813602536</v>
      </c>
      <c r="H39" s="184">
        <v>1054250</v>
      </c>
      <c r="I39" s="44">
        <f t="shared" si="3"/>
        <v>-0.1816321691114198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148269.6</v>
      </c>
      <c r="F40" s="184">
        <v>731000</v>
      </c>
      <c r="G40" s="48">
        <f t="shared" si="2"/>
        <v>3.9302082153050928</v>
      </c>
      <c r="H40" s="184">
        <v>739266.66666666663</v>
      </c>
      <c r="I40" s="44">
        <f t="shared" si="3"/>
        <v>-1.1182252682838798E-2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78220</v>
      </c>
      <c r="F41" s="184">
        <v>315771.11111111112</v>
      </c>
      <c r="G41" s="48">
        <f t="shared" si="2"/>
        <v>3.0369612773090147</v>
      </c>
      <c r="H41" s="184">
        <v>290605.55555555556</v>
      </c>
      <c r="I41" s="44">
        <f t="shared" si="3"/>
        <v>8.6596952723240764E-2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61916.666666666672</v>
      </c>
      <c r="F42" s="184">
        <v>265525</v>
      </c>
      <c r="G42" s="48">
        <f t="shared" si="2"/>
        <v>3.2884253028263788</v>
      </c>
      <c r="H42" s="184">
        <v>296266.66666666669</v>
      </c>
      <c r="I42" s="44">
        <f t="shared" si="3"/>
        <v>-0.10376350135013507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145946.25</v>
      </c>
      <c r="F43" s="184">
        <v>648071.42857142852</v>
      </c>
      <c r="G43" s="51">
        <f t="shared" si="2"/>
        <v>3.4404801669890697</v>
      </c>
      <c r="H43" s="184">
        <v>640000</v>
      </c>
      <c r="I43" s="59">
        <f t="shared" si="3"/>
        <v>1.2611607142857065E-2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104975.33333333333</v>
      </c>
      <c r="F45" s="184">
        <v>365211.11111111112</v>
      </c>
      <c r="G45" s="45">
        <f t="shared" ref="G45:G50" si="4">(F45-E45)/E45</f>
        <v>2.4790183514010704</v>
      </c>
      <c r="H45" s="184">
        <v>371857.14285714284</v>
      </c>
      <c r="I45" s="44">
        <f t="shared" ref="I45:I50" si="5">(F45-H45)/H45</f>
        <v>-1.7872540231356902E-2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65587.138888888876</v>
      </c>
      <c r="F46" s="184">
        <v>352002.77777777775</v>
      </c>
      <c r="G46" s="48">
        <f t="shared" si="4"/>
        <v>4.3669482118149014</v>
      </c>
      <c r="H46" s="184">
        <v>341425</v>
      </c>
      <c r="I46" s="84">
        <f t="shared" si="5"/>
        <v>3.0981263169884313E-2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198299.58333333334</v>
      </c>
      <c r="F47" s="184">
        <v>1127675</v>
      </c>
      <c r="G47" s="48">
        <f t="shared" si="4"/>
        <v>4.6867240013531708</v>
      </c>
      <c r="H47" s="184">
        <v>1135016.6666666667</v>
      </c>
      <c r="I47" s="84">
        <f t="shared" si="5"/>
        <v>-6.4683337983290207E-3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224958.16666666666</v>
      </c>
      <c r="F48" s="184">
        <v>1396210</v>
      </c>
      <c r="G48" s="48">
        <f t="shared" si="4"/>
        <v>5.2065317329370124</v>
      </c>
      <c r="H48" s="184">
        <v>1408733.4</v>
      </c>
      <c r="I48" s="84">
        <f t="shared" si="5"/>
        <v>-8.8898296867241933E-3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25535.625</v>
      </c>
      <c r="F49" s="184">
        <v>163937.5</v>
      </c>
      <c r="G49" s="48">
        <f t="shared" si="4"/>
        <v>5.419952517316494</v>
      </c>
      <c r="H49" s="184">
        <v>178933.33333333334</v>
      </c>
      <c r="I49" s="44">
        <f t="shared" si="5"/>
        <v>-8.3806818181818232E-2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265623.33333333331</v>
      </c>
      <c r="F50" s="184">
        <v>1974937.5</v>
      </c>
      <c r="G50" s="56">
        <f t="shared" si="4"/>
        <v>6.4351054751716097</v>
      </c>
      <c r="H50" s="184">
        <v>1912900</v>
      </c>
      <c r="I50" s="59">
        <f t="shared" si="5"/>
        <v>3.2431125516231903E-2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43471.666666666664</v>
      </c>
      <c r="F52" s="181">
        <v>195220</v>
      </c>
      <c r="G52" s="183">
        <f t="shared" ref="G52:G60" si="6">(F52-E52)/E52</f>
        <v>3.4907410957328531</v>
      </c>
      <c r="H52" s="181">
        <v>200475</v>
      </c>
      <c r="I52" s="116">
        <f t="shared" ref="I52:I60" si="7">(F52-H52)/H52</f>
        <v>-2.6212744731263251E-2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49337.5</v>
      </c>
      <c r="F53" s="184">
        <v>190920</v>
      </c>
      <c r="G53" s="186">
        <f t="shared" si="6"/>
        <v>2.8696731694958197</v>
      </c>
      <c r="H53" s="184">
        <v>193600</v>
      </c>
      <c r="I53" s="84">
        <f t="shared" si="7"/>
        <v>-1.384297520661157E-2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35666.033333333333</v>
      </c>
      <c r="F54" s="184">
        <v>159100</v>
      </c>
      <c r="G54" s="186">
        <f t="shared" si="6"/>
        <v>3.4608268744959023</v>
      </c>
      <c r="H54" s="184">
        <v>163900</v>
      </c>
      <c r="I54" s="84">
        <f t="shared" si="7"/>
        <v>-2.928615009151922E-2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46535.833333333336</v>
      </c>
      <c r="F55" s="184">
        <v>215716.66666666666</v>
      </c>
      <c r="G55" s="186">
        <f t="shared" si="6"/>
        <v>3.6354959439858168</v>
      </c>
      <c r="H55" s="184">
        <v>189750</v>
      </c>
      <c r="I55" s="84">
        <f t="shared" si="7"/>
        <v>0.13684672815107593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23561.458333333336</v>
      </c>
      <c r="F56" s="184">
        <v>134912.5</v>
      </c>
      <c r="G56" s="191">
        <f t="shared" si="6"/>
        <v>4.725982581015959</v>
      </c>
      <c r="H56" s="184">
        <v>111980</v>
      </c>
      <c r="I56" s="85">
        <f t="shared" si="7"/>
        <v>0.20479103411323452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7305.1875</v>
      </c>
      <c r="F57" s="187">
        <v>125990</v>
      </c>
      <c r="G57" s="189">
        <f t="shared" si="6"/>
        <v>16.246648357759469</v>
      </c>
      <c r="H57" s="187">
        <v>97037.5</v>
      </c>
      <c r="I57" s="117">
        <f t="shared" si="7"/>
        <v>0.29836403452273608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45845.416666666664</v>
      </c>
      <c r="F58" s="190">
        <v>250628.57142857142</v>
      </c>
      <c r="G58" s="44">
        <f t="shared" si="6"/>
        <v>4.4668184881128745</v>
      </c>
      <c r="H58" s="190">
        <v>262428.57142857142</v>
      </c>
      <c r="I58" s="44">
        <f t="shared" si="7"/>
        <v>-4.4964616222101253E-2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54140.5</v>
      </c>
      <c r="F59" s="184">
        <v>245867.85714285713</v>
      </c>
      <c r="G59" s="48">
        <f t="shared" si="6"/>
        <v>3.5412926948006969</v>
      </c>
      <c r="H59" s="184">
        <v>253471.42857142858</v>
      </c>
      <c r="I59" s="44">
        <f t="shared" si="7"/>
        <v>-2.9997745589810148E-2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430875</v>
      </c>
      <c r="F60" s="184">
        <v>1624325</v>
      </c>
      <c r="G60" s="51">
        <f t="shared" si="6"/>
        <v>2.7698288366695678</v>
      </c>
      <c r="H60" s="184">
        <v>1662100</v>
      </c>
      <c r="I60" s="51">
        <f t="shared" si="7"/>
        <v>-2.2727272727272728E-2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81060.388392857145</v>
      </c>
      <c r="F62" s="184">
        <v>511840.375</v>
      </c>
      <c r="G62" s="45">
        <f t="shared" ref="G62:G67" si="8">(F62-E62)/E62</f>
        <v>5.3143094321159481</v>
      </c>
      <c r="H62" s="184">
        <v>492657.57142857142</v>
      </c>
      <c r="I62" s="44">
        <f t="shared" ref="I62:I67" si="9">(F62-H62)/H62</f>
        <v>3.8937397259122042E-2</v>
      </c>
    </row>
    <row r="63" spans="1:9" ht="16.5">
      <c r="A63" s="37"/>
      <c r="B63" s="34" t="s">
        <v>60</v>
      </c>
      <c r="C63" s="15" t="s">
        <v>129</v>
      </c>
      <c r="D63" s="13" t="s">
        <v>215</v>
      </c>
      <c r="E63" s="185">
        <v>467423.28571428574</v>
      </c>
      <c r="F63" s="184">
        <v>2715393.75</v>
      </c>
      <c r="G63" s="48">
        <f t="shared" si="8"/>
        <v>4.8092821495842095</v>
      </c>
      <c r="H63" s="184">
        <v>2777775</v>
      </c>
      <c r="I63" s="44">
        <f t="shared" si="9"/>
        <v>-2.2457272457272456E-2</v>
      </c>
    </row>
    <row r="64" spans="1:9" ht="16.5">
      <c r="A64" s="37"/>
      <c r="B64" s="34" t="s">
        <v>61</v>
      </c>
      <c r="C64" s="15" t="s">
        <v>130</v>
      </c>
      <c r="D64" s="13" t="s">
        <v>216</v>
      </c>
      <c r="E64" s="185">
        <v>276006.5625</v>
      </c>
      <c r="F64" s="184">
        <v>984244.4444444445</v>
      </c>
      <c r="G64" s="48">
        <f t="shared" si="8"/>
        <v>2.566018269744744</v>
      </c>
      <c r="H64" s="184">
        <v>1046200</v>
      </c>
      <c r="I64" s="84">
        <f t="shared" si="9"/>
        <v>-5.9219609592387215E-2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101687.5</v>
      </c>
      <c r="F65" s="184">
        <v>717495.5</v>
      </c>
      <c r="G65" s="48">
        <f t="shared" si="8"/>
        <v>6.0558869084204057</v>
      </c>
      <c r="H65" s="184">
        <v>722668.25</v>
      </c>
      <c r="I65" s="84">
        <f t="shared" si="9"/>
        <v>-7.157848708587931E-3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56703.571428571428</v>
      </c>
      <c r="F66" s="184">
        <v>326665.625</v>
      </c>
      <c r="G66" s="48">
        <f t="shared" si="8"/>
        <v>4.7609356301568306</v>
      </c>
      <c r="H66" s="184">
        <v>297275</v>
      </c>
      <c r="I66" s="84">
        <f t="shared" si="9"/>
        <v>9.8866790009250693E-2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50365.9</v>
      </c>
      <c r="F67" s="184">
        <v>246712.5</v>
      </c>
      <c r="G67" s="51">
        <f t="shared" si="8"/>
        <v>3.8984034833091439</v>
      </c>
      <c r="H67" s="184">
        <v>243650</v>
      </c>
      <c r="I67" s="85">
        <f t="shared" si="9"/>
        <v>1.2569259183254669E-2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54714.125</v>
      </c>
      <c r="F69" s="190">
        <v>299656.25</v>
      </c>
      <c r="G69" s="45">
        <f>(F69-E69)/E69</f>
        <v>4.4767621706460625</v>
      </c>
      <c r="H69" s="190">
        <v>310200</v>
      </c>
      <c r="I69" s="44">
        <f>(F69-H69)/H69</f>
        <v>-3.3990167633784658E-2</v>
      </c>
    </row>
    <row r="70" spans="1:9" ht="16.5">
      <c r="A70" s="37"/>
      <c r="B70" s="34" t="s">
        <v>67</v>
      </c>
      <c r="C70" s="15" t="s">
        <v>139</v>
      </c>
      <c r="D70" s="13" t="s">
        <v>135</v>
      </c>
      <c r="E70" s="185">
        <v>37221.441666666666</v>
      </c>
      <c r="F70" s="184">
        <v>228168.75</v>
      </c>
      <c r="G70" s="48">
        <f>(F70-E70)/E70</f>
        <v>5.1300352641723315</v>
      </c>
      <c r="H70" s="184">
        <v>225775</v>
      </c>
      <c r="I70" s="44">
        <f>(F70-H70)/H70</f>
        <v>1.0602369615767911E-2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22190.276785714286</v>
      </c>
      <c r="F71" s="184">
        <v>98661.111111111109</v>
      </c>
      <c r="G71" s="48">
        <f>(F71-E71)/E71</f>
        <v>3.4461415269334275</v>
      </c>
      <c r="H71" s="184">
        <v>98057.142857142855</v>
      </c>
      <c r="I71" s="44">
        <f>(F71-H71)/H71</f>
        <v>6.1593499093499145E-3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29187.6875</v>
      </c>
      <c r="F72" s="184">
        <v>162325</v>
      </c>
      <c r="G72" s="48">
        <f>(F72-E72)/E72</f>
        <v>4.5614203763144987</v>
      </c>
      <c r="H72" s="184">
        <v>151120</v>
      </c>
      <c r="I72" s="44">
        <f>(F72-H72)/H72</f>
        <v>7.4146373742721011E-2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24359.714285714286</v>
      </c>
      <c r="F73" s="193">
        <v>137958.33333333334</v>
      </c>
      <c r="G73" s="48">
        <f>(F73-E73)/E73</f>
        <v>4.6633806010704637</v>
      </c>
      <c r="H73" s="193">
        <v>140433.33333333334</v>
      </c>
      <c r="I73" s="59">
        <f>(F73-H73)/H73</f>
        <v>-1.7624020887728457E-2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19651.599999999999</v>
      </c>
      <c r="F75" s="181">
        <v>75710.71428571429</v>
      </c>
      <c r="G75" s="44">
        <f t="shared" ref="G75:G81" si="10">(F75-E75)/E75</f>
        <v>2.8526488573812969</v>
      </c>
      <c r="H75" s="181">
        <v>91025</v>
      </c>
      <c r="I75" s="45">
        <f t="shared" ref="I75:I81" si="11">(F75-H75)/H75</f>
        <v>-0.16824263349943103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24717.976190476191</v>
      </c>
      <c r="F76" s="184">
        <v>106365</v>
      </c>
      <c r="G76" s="48">
        <f t="shared" si="10"/>
        <v>3.3031435575612509</v>
      </c>
      <c r="H76" s="184">
        <v>107185.55555555556</v>
      </c>
      <c r="I76" s="44">
        <f t="shared" si="11"/>
        <v>-7.6554676728830149E-3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10154.633333333333</v>
      </c>
      <c r="F77" s="184">
        <v>48590</v>
      </c>
      <c r="G77" s="48">
        <f t="shared" si="10"/>
        <v>3.7850078289385145</v>
      </c>
      <c r="H77" s="184">
        <v>46466.666666666664</v>
      </c>
      <c r="I77" s="44">
        <f t="shared" si="11"/>
        <v>4.5695839311334342E-2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14748.055555555555</v>
      </c>
      <c r="F78" s="184">
        <v>105272.5</v>
      </c>
      <c r="G78" s="48">
        <f t="shared" si="10"/>
        <v>6.1380596312131539</v>
      </c>
      <c r="H78" s="184">
        <v>101565.5</v>
      </c>
      <c r="I78" s="44">
        <f t="shared" si="11"/>
        <v>3.6498614194780711E-2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26327.308035714286</v>
      </c>
      <c r="F79" s="184">
        <v>152950</v>
      </c>
      <c r="G79" s="48">
        <f t="shared" si="10"/>
        <v>4.8095571257234431</v>
      </c>
      <c r="H79" s="184">
        <v>150150</v>
      </c>
      <c r="I79" s="44">
        <f t="shared" si="11"/>
        <v>1.8648018648018648E-2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70500</v>
      </c>
      <c r="F80" s="184">
        <v>841366.66666666663</v>
      </c>
      <c r="G80" s="48">
        <f t="shared" si="10"/>
        <v>10.934278959810873</v>
      </c>
      <c r="H80" s="184">
        <v>860933.33333333337</v>
      </c>
      <c r="I80" s="44">
        <f t="shared" si="11"/>
        <v>-2.2727272727272818E-2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39246.850000000006</v>
      </c>
      <c r="F81" s="187">
        <v>188363.88888888888</v>
      </c>
      <c r="G81" s="51">
        <f t="shared" si="10"/>
        <v>3.7994651516972406</v>
      </c>
      <c r="H81" s="187">
        <v>180306</v>
      </c>
      <c r="I81" s="56">
        <f t="shared" si="11"/>
        <v>4.4690076253085735E-2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6" zoomScaleNormal="100" workbookViewId="0">
      <selection activeCell="I40" sqref="I40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1" t="s">
        <v>203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225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30.75" customHeight="1">
      <c r="A12" s="222" t="s">
        <v>3</v>
      </c>
      <c r="B12" s="228"/>
      <c r="C12" s="230" t="s">
        <v>0</v>
      </c>
      <c r="D12" s="224" t="s">
        <v>23</v>
      </c>
      <c r="E12" s="224" t="s">
        <v>217</v>
      </c>
      <c r="F12" s="232" t="s">
        <v>226</v>
      </c>
      <c r="G12" s="224" t="s">
        <v>197</v>
      </c>
      <c r="H12" s="232" t="s">
        <v>221</v>
      </c>
      <c r="I12" s="224" t="s">
        <v>187</v>
      </c>
    </row>
    <row r="13" spans="1:9" ht="30.75" customHeight="1" thickBot="1">
      <c r="A13" s="223"/>
      <c r="B13" s="229"/>
      <c r="C13" s="231"/>
      <c r="D13" s="225"/>
      <c r="E13" s="225"/>
      <c r="F13" s="233"/>
      <c r="G13" s="225"/>
      <c r="H13" s="233"/>
      <c r="I13" s="225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55">
        <v>19317.674999999999</v>
      </c>
      <c r="F15" s="155">
        <v>62500</v>
      </c>
      <c r="G15" s="44">
        <f>(F15-E15)/E15</f>
        <v>2.2353789987666737</v>
      </c>
      <c r="H15" s="155">
        <v>51500</v>
      </c>
      <c r="I15" s="118">
        <f>(F15-H15)/H15</f>
        <v>0.21359223300970873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23012.111111111109</v>
      </c>
      <c r="F16" s="155">
        <v>65500</v>
      </c>
      <c r="G16" s="48">
        <f t="shared" ref="G16:G39" si="0">(F16-E16)/E16</f>
        <v>1.8463272962546293</v>
      </c>
      <c r="H16" s="155">
        <v>49533.2</v>
      </c>
      <c r="I16" s="48">
        <f>(F16-H16)/H16</f>
        <v>0.32234541681135087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24674.294444444444</v>
      </c>
      <c r="F17" s="155">
        <v>63100</v>
      </c>
      <c r="G17" s="48">
        <f t="shared" si="0"/>
        <v>1.5573172980517511</v>
      </c>
      <c r="H17" s="155">
        <v>50333.2</v>
      </c>
      <c r="I17" s="48">
        <f t="shared" ref="I17:I29" si="1">(F17-H17)/H17</f>
        <v>0.25364570502173522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6051.8249999999998</v>
      </c>
      <c r="F18" s="155">
        <v>23900</v>
      </c>
      <c r="G18" s="48">
        <f t="shared" si="0"/>
        <v>2.9492219289222672</v>
      </c>
      <c r="H18" s="155">
        <v>22266.6</v>
      </c>
      <c r="I18" s="48">
        <f t="shared" si="1"/>
        <v>7.3356507055410414E-2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91650.204166666663</v>
      </c>
      <c r="F19" s="155">
        <v>304000</v>
      </c>
      <c r="G19" s="48">
        <f t="shared" si="0"/>
        <v>2.3169593321055069</v>
      </c>
      <c r="H19" s="155">
        <v>276000</v>
      </c>
      <c r="I19" s="48">
        <f t="shared" si="1"/>
        <v>0.10144927536231885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25414.475892857143</v>
      </c>
      <c r="F20" s="155">
        <v>69166.600000000006</v>
      </c>
      <c r="G20" s="48">
        <f t="shared" si="0"/>
        <v>1.7215434342063141</v>
      </c>
      <c r="H20" s="155">
        <v>47933.2</v>
      </c>
      <c r="I20" s="48">
        <f t="shared" si="1"/>
        <v>0.44297897907921879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12585.681249999998</v>
      </c>
      <c r="F21" s="155">
        <v>57000</v>
      </c>
      <c r="G21" s="48">
        <f t="shared" si="0"/>
        <v>3.5289562692524106</v>
      </c>
      <c r="H21" s="155">
        <v>47500</v>
      </c>
      <c r="I21" s="48">
        <f t="shared" si="1"/>
        <v>0.2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4105.375</v>
      </c>
      <c r="F22" s="155">
        <v>12916.6</v>
      </c>
      <c r="G22" s="48">
        <f t="shared" si="0"/>
        <v>2.1462655664829646</v>
      </c>
      <c r="H22" s="155">
        <v>11400</v>
      </c>
      <c r="I22" s="48">
        <f t="shared" si="1"/>
        <v>0.13303508771929828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4883.7222222222226</v>
      </c>
      <c r="F23" s="155">
        <v>18000</v>
      </c>
      <c r="G23" s="48">
        <f t="shared" si="0"/>
        <v>2.6857133106578539</v>
      </c>
      <c r="H23" s="155">
        <v>12000</v>
      </c>
      <c r="I23" s="48">
        <f t="shared" si="1"/>
        <v>0.5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4881.71875</v>
      </c>
      <c r="F24" s="155">
        <v>18000</v>
      </c>
      <c r="G24" s="48">
        <f t="shared" si="0"/>
        <v>2.6872259386102488</v>
      </c>
      <c r="H24" s="155">
        <v>11500</v>
      </c>
      <c r="I24" s="48">
        <f t="shared" si="1"/>
        <v>0.56521739130434778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4395.3500000000004</v>
      </c>
      <c r="F25" s="155">
        <v>15000</v>
      </c>
      <c r="G25" s="48">
        <f t="shared" si="0"/>
        <v>2.4126975098683832</v>
      </c>
      <c r="H25" s="155">
        <v>11500</v>
      </c>
      <c r="I25" s="48">
        <f t="shared" si="1"/>
        <v>0.30434782608695654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14849.275</v>
      </c>
      <c r="F26" s="155">
        <v>36166.6</v>
      </c>
      <c r="G26" s="48">
        <f t="shared" si="0"/>
        <v>1.4355801882583492</v>
      </c>
      <c r="H26" s="155">
        <v>33333.199999999997</v>
      </c>
      <c r="I26" s="48">
        <f t="shared" si="1"/>
        <v>8.5002340009360092E-2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4682.7340277777785</v>
      </c>
      <c r="F27" s="155">
        <v>16833.2</v>
      </c>
      <c r="G27" s="48">
        <f t="shared" si="0"/>
        <v>2.5947375828193908</v>
      </c>
      <c r="H27" s="155">
        <v>10800</v>
      </c>
      <c r="I27" s="48">
        <f t="shared" si="1"/>
        <v>0.5586296296296297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7854.5694444444443</v>
      </c>
      <c r="F28" s="155">
        <v>103833.2</v>
      </c>
      <c r="G28" s="48">
        <f t="shared" si="0"/>
        <v>12.219464253822528</v>
      </c>
      <c r="H28" s="155">
        <v>105833.2</v>
      </c>
      <c r="I28" s="48">
        <f t="shared" si="1"/>
        <v>-1.88976616033532E-2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18511.511111111111</v>
      </c>
      <c r="F29" s="155">
        <v>42933.2</v>
      </c>
      <c r="G29" s="48">
        <f t="shared" si="0"/>
        <v>1.3192704119238718</v>
      </c>
      <c r="H29" s="155">
        <v>35433.199999999997</v>
      </c>
      <c r="I29" s="48">
        <f t="shared" si="1"/>
        <v>0.21166589526207061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13555.75</v>
      </c>
      <c r="F30" s="158">
        <v>41400</v>
      </c>
      <c r="G30" s="51">
        <f t="shared" si="0"/>
        <v>2.0540545524961731</v>
      </c>
      <c r="H30" s="158">
        <v>39366.6</v>
      </c>
      <c r="I30" s="51">
        <f>(F30-H30)/H30</f>
        <v>5.1652924052369306E-2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20064.8</v>
      </c>
      <c r="F32" s="155">
        <v>63866.6</v>
      </c>
      <c r="G32" s="44">
        <f t="shared" si="0"/>
        <v>2.1830170248395202</v>
      </c>
      <c r="H32" s="155">
        <v>56566.6</v>
      </c>
      <c r="I32" s="45">
        <f>(F32-H32)/H32</f>
        <v>0.1290514190352611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20333.924999999999</v>
      </c>
      <c r="F33" s="155">
        <v>61700</v>
      </c>
      <c r="G33" s="48">
        <f t="shared" si="0"/>
        <v>2.0343379352486055</v>
      </c>
      <c r="H33" s="155">
        <v>56066.6</v>
      </c>
      <c r="I33" s="48">
        <f>(F33-H33)/H33</f>
        <v>0.10047693279064544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11243.518749999999</v>
      </c>
      <c r="F34" s="155">
        <v>44533.2</v>
      </c>
      <c r="G34" s="48">
        <f>(F34-E34)/E34</f>
        <v>2.9607885209423426</v>
      </c>
      <c r="H34" s="155">
        <v>41166.6</v>
      </c>
      <c r="I34" s="48">
        <f>(F34-H34)/H34</f>
        <v>8.1779889522088256E-2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9886.0434523809527</v>
      </c>
      <c r="F35" s="155">
        <v>40166.6</v>
      </c>
      <c r="G35" s="48">
        <f t="shared" si="0"/>
        <v>3.0629600905027665</v>
      </c>
      <c r="H35" s="155">
        <v>38666.6</v>
      </c>
      <c r="I35" s="48">
        <f>(F35-H35)/H35</f>
        <v>3.8793170333052303E-2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7895.25</v>
      </c>
      <c r="F36" s="155">
        <v>25666.6</v>
      </c>
      <c r="G36" s="55">
        <f t="shared" si="0"/>
        <v>2.250891358728349</v>
      </c>
      <c r="H36" s="155">
        <v>20500</v>
      </c>
      <c r="I36" s="48">
        <f>(F36-H36)/H36</f>
        <v>0.25202926829268285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303444.83333333337</v>
      </c>
      <c r="F38" s="156">
        <v>1526000</v>
      </c>
      <c r="G38" s="45">
        <f t="shared" si="0"/>
        <v>4.0289206879449244</v>
      </c>
      <c r="H38" s="156">
        <v>1501000</v>
      </c>
      <c r="I38" s="45">
        <f>(F38-H38)/H38</f>
        <v>1.6655562958027982E-2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221706.4392857143</v>
      </c>
      <c r="F39" s="157">
        <v>1158366.6000000001</v>
      </c>
      <c r="G39" s="51">
        <f t="shared" si="0"/>
        <v>4.2247765276100377</v>
      </c>
      <c r="H39" s="157">
        <v>1179333.2</v>
      </c>
      <c r="I39" s="51">
        <f>(F39-H39)/H39</f>
        <v>-1.7778351359903938E-2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16" zoomScaleNormal="100" workbookViewId="0">
      <selection activeCell="I40" sqref="I40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1" t="s">
        <v>204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225</v>
      </c>
      <c r="B10" s="2"/>
      <c r="C10" s="2"/>
      <c r="D10" s="2"/>
    </row>
    <row r="11" spans="1:9" ht="18.75" thickBot="1">
      <c r="A11" s="2"/>
      <c r="B11" s="2"/>
      <c r="C11" s="2"/>
      <c r="D11" s="2"/>
    </row>
    <row r="12" spans="1:9" ht="24.75" customHeight="1">
      <c r="A12" s="222" t="s">
        <v>3</v>
      </c>
      <c r="B12" s="228"/>
      <c r="C12" s="230" t="s">
        <v>0</v>
      </c>
      <c r="D12" s="224" t="s">
        <v>224</v>
      </c>
      <c r="E12" s="232" t="s">
        <v>226</v>
      </c>
      <c r="F12" s="239" t="s">
        <v>186</v>
      </c>
      <c r="G12" s="224" t="s">
        <v>217</v>
      </c>
      <c r="H12" s="241" t="s">
        <v>227</v>
      </c>
      <c r="I12" s="237" t="s">
        <v>196</v>
      </c>
    </row>
    <row r="13" spans="1:9" ht="39.75" customHeight="1" thickBot="1">
      <c r="A13" s="223"/>
      <c r="B13" s="229"/>
      <c r="C13" s="231"/>
      <c r="D13" s="225"/>
      <c r="E13" s="233"/>
      <c r="F13" s="240"/>
      <c r="G13" s="225"/>
      <c r="H13" s="242"/>
      <c r="I13" s="238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63997.25</v>
      </c>
      <c r="E15" s="144">
        <v>62500</v>
      </c>
      <c r="F15" s="67">
        <f t="shared" ref="F15:F30" si="0">D15-E15</f>
        <v>1497.25</v>
      </c>
      <c r="G15" s="42">
        <v>19317.674999999999</v>
      </c>
      <c r="H15" s="66">
        <f>AVERAGE(D15:E15)</f>
        <v>63248.625</v>
      </c>
      <c r="I15" s="69">
        <f>(H15-G15)/G15</f>
        <v>2.2741323684139005</v>
      </c>
    </row>
    <row r="16" spans="1:9" ht="16.5" customHeight="1">
      <c r="A16" s="37"/>
      <c r="B16" s="34" t="s">
        <v>5</v>
      </c>
      <c r="C16" s="15" t="s">
        <v>164</v>
      </c>
      <c r="D16" s="144">
        <v>76061</v>
      </c>
      <c r="E16" s="144">
        <v>65500</v>
      </c>
      <c r="F16" s="71">
        <f t="shared" si="0"/>
        <v>10561</v>
      </c>
      <c r="G16" s="46">
        <v>23012.111111111109</v>
      </c>
      <c r="H16" s="68">
        <f t="shared" ref="H16:H30" si="1">AVERAGE(D16:E16)</f>
        <v>70780.5</v>
      </c>
      <c r="I16" s="72">
        <f t="shared" ref="I16:I39" si="2">(H16-G16)/G16</f>
        <v>2.0757934227870352</v>
      </c>
    </row>
    <row r="17" spans="1:9" ht="16.5">
      <c r="A17" s="37"/>
      <c r="B17" s="34" t="s">
        <v>6</v>
      </c>
      <c r="C17" s="15" t="s">
        <v>165</v>
      </c>
      <c r="D17" s="144">
        <v>61832</v>
      </c>
      <c r="E17" s="144">
        <v>63100</v>
      </c>
      <c r="F17" s="71">
        <f t="shared" si="0"/>
        <v>-1268</v>
      </c>
      <c r="G17" s="46">
        <v>24674.294444444444</v>
      </c>
      <c r="H17" s="68">
        <f t="shared" si="1"/>
        <v>62466</v>
      </c>
      <c r="I17" s="72">
        <f t="shared" si="2"/>
        <v>1.5316225410475546</v>
      </c>
    </row>
    <row r="18" spans="1:9" ht="16.5">
      <c r="A18" s="37"/>
      <c r="B18" s="34" t="s">
        <v>7</v>
      </c>
      <c r="C18" s="15" t="s">
        <v>166</v>
      </c>
      <c r="D18" s="144">
        <v>28249.75</v>
      </c>
      <c r="E18" s="144">
        <v>23900</v>
      </c>
      <c r="F18" s="71">
        <f t="shared" si="0"/>
        <v>4349.75</v>
      </c>
      <c r="G18" s="46">
        <v>6051.8249999999998</v>
      </c>
      <c r="H18" s="68">
        <f t="shared" si="1"/>
        <v>26074.875</v>
      </c>
      <c r="I18" s="72">
        <f t="shared" si="2"/>
        <v>3.3085969934689121</v>
      </c>
    </row>
    <row r="19" spans="1:9" ht="16.5">
      <c r="A19" s="37"/>
      <c r="B19" s="34" t="s">
        <v>8</v>
      </c>
      <c r="C19" s="15" t="s">
        <v>167</v>
      </c>
      <c r="D19" s="144">
        <v>411583</v>
      </c>
      <c r="E19" s="144">
        <v>304000</v>
      </c>
      <c r="F19" s="71">
        <f t="shared" si="0"/>
        <v>107583</v>
      </c>
      <c r="G19" s="46">
        <v>91650.204166666663</v>
      </c>
      <c r="H19" s="68">
        <f t="shared" si="1"/>
        <v>357791.5</v>
      </c>
      <c r="I19" s="72">
        <f t="shared" si="2"/>
        <v>2.9038811015560113</v>
      </c>
    </row>
    <row r="20" spans="1:9" ht="16.5">
      <c r="A20" s="37"/>
      <c r="B20" s="34" t="s">
        <v>9</v>
      </c>
      <c r="C20" s="164" t="s">
        <v>168</v>
      </c>
      <c r="D20" s="144">
        <v>100387.55555555556</v>
      </c>
      <c r="E20" s="144">
        <v>69166.600000000006</v>
      </c>
      <c r="F20" s="71">
        <f t="shared" si="0"/>
        <v>31220.955555555556</v>
      </c>
      <c r="G20" s="46">
        <v>25414.475892857143</v>
      </c>
      <c r="H20" s="68">
        <f t="shared" si="1"/>
        <v>84777.077777777784</v>
      </c>
      <c r="I20" s="72">
        <f t="shared" si="2"/>
        <v>2.3357791101096357</v>
      </c>
    </row>
    <row r="21" spans="1:9" ht="16.5">
      <c r="A21" s="37"/>
      <c r="B21" s="34" t="s">
        <v>10</v>
      </c>
      <c r="C21" s="15" t="s">
        <v>169</v>
      </c>
      <c r="D21" s="144">
        <v>78166.444444444438</v>
      </c>
      <c r="E21" s="144">
        <v>57000</v>
      </c>
      <c r="F21" s="71">
        <f t="shared" si="0"/>
        <v>21166.444444444438</v>
      </c>
      <c r="G21" s="46">
        <v>12585.681249999998</v>
      </c>
      <c r="H21" s="68">
        <f t="shared" si="1"/>
        <v>67583.222222222219</v>
      </c>
      <c r="I21" s="72">
        <f t="shared" si="2"/>
        <v>4.3698501399931953</v>
      </c>
    </row>
    <row r="22" spans="1:9" ht="16.5">
      <c r="A22" s="37"/>
      <c r="B22" s="34" t="s">
        <v>11</v>
      </c>
      <c r="C22" s="15" t="s">
        <v>170</v>
      </c>
      <c r="D22" s="144">
        <v>14500</v>
      </c>
      <c r="E22" s="144">
        <v>12916.6</v>
      </c>
      <c r="F22" s="71">
        <f t="shared" si="0"/>
        <v>1583.3999999999996</v>
      </c>
      <c r="G22" s="46">
        <v>4105.375</v>
      </c>
      <c r="H22" s="68">
        <f t="shared" si="1"/>
        <v>13708.3</v>
      </c>
      <c r="I22" s="72">
        <f t="shared" si="2"/>
        <v>2.3391103126998143</v>
      </c>
    </row>
    <row r="23" spans="1:9" ht="16.5">
      <c r="A23" s="37"/>
      <c r="B23" s="34" t="s">
        <v>12</v>
      </c>
      <c r="C23" s="15" t="s">
        <v>171</v>
      </c>
      <c r="D23" s="144">
        <v>24687.25</v>
      </c>
      <c r="E23" s="144">
        <v>18000</v>
      </c>
      <c r="F23" s="71">
        <f t="shared" si="0"/>
        <v>6687.25</v>
      </c>
      <c r="G23" s="46">
        <v>4883.7222222222226</v>
      </c>
      <c r="H23" s="68">
        <f t="shared" si="1"/>
        <v>21343.625</v>
      </c>
      <c r="I23" s="72">
        <f t="shared" si="2"/>
        <v>3.3703601533438743</v>
      </c>
    </row>
    <row r="24" spans="1:9" ht="16.5">
      <c r="A24" s="37"/>
      <c r="B24" s="34" t="s">
        <v>13</v>
      </c>
      <c r="C24" s="15" t="s">
        <v>172</v>
      </c>
      <c r="D24" s="144">
        <v>26437.25</v>
      </c>
      <c r="E24" s="144">
        <v>18000</v>
      </c>
      <c r="F24" s="71">
        <f t="shared" si="0"/>
        <v>8437.25</v>
      </c>
      <c r="G24" s="46">
        <v>4881.71875</v>
      </c>
      <c r="H24" s="68">
        <f t="shared" si="1"/>
        <v>22218.625</v>
      </c>
      <c r="I24" s="72">
        <f t="shared" si="2"/>
        <v>3.5513939122363412</v>
      </c>
    </row>
    <row r="25" spans="1:9" ht="16.5">
      <c r="A25" s="37"/>
      <c r="B25" s="34" t="s">
        <v>14</v>
      </c>
      <c r="C25" s="164" t="s">
        <v>173</v>
      </c>
      <c r="D25" s="144">
        <v>24437.25</v>
      </c>
      <c r="E25" s="144">
        <v>15000</v>
      </c>
      <c r="F25" s="71">
        <f t="shared" si="0"/>
        <v>9437.25</v>
      </c>
      <c r="G25" s="46">
        <v>4395.3500000000004</v>
      </c>
      <c r="H25" s="68">
        <f t="shared" si="1"/>
        <v>19718.625</v>
      </c>
      <c r="I25" s="72">
        <f t="shared" si="2"/>
        <v>3.4862468290352302</v>
      </c>
    </row>
    <row r="26" spans="1:9" ht="16.5">
      <c r="A26" s="37"/>
      <c r="B26" s="34" t="s">
        <v>15</v>
      </c>
      <c r="C26" s="15" t="s">
        <v>174</v>
      </c>
      <c r="D26" s="144">
        <v>59388.666666666664</v>
      </c>
      <c r="E26" s="144">
        <v>36166.6</v>
      </c>
      <c r="F26" s="71">
        <f t="shared" si="0"/>
        <v>23222.066666666666</v>
      </c>
      <c r="G26" s="46">
        <v>14849.275</v>
      </c>
      <c r="H26" s="68">
        <f t="shared" si="1"/>
        <v>47777.633333333331</v>
      </c>
      <c r="I26" s="72">
        <f t="shared" si="2"/>
        <v>2.2175061296483047</v>
      </c>
    </row>
    <row r="27" spans="1:9" ht="16.5">
      <c r="A27" s="37"/>
      <c r="B27" s="34" t="s">
        <v>16</v>
      </c>
      <c r="C27" s="15" t="s">
        <v>175</v>
      </c>
      <c r="D27" s="144">
        <v>26833.111111111109</v>
      </c>
      <c r="E27" s="144">
        <v>16833.2</v>
      </c>
      <c r="F27" s="71">
        <f t="shared" si="0"/>
        <v>9999.9111111111088</v>
      </c>
      <c r="G27" s="46">
        <v>4682.7340277777785</v>
      </c>
      <c r="H27" s="68">
        <f t="shared" si="1"/>
        <v>21833.155555555553</v>
      </c>
      <c r="I27" s="72">
        <f t="shared" si="2"/>
        <v>3.6624803856128083</v>
      </c>
    </row>
    <row r="28" spans="1:9" ht="16.5">
      <c r="A28" s="37"/>
      <c r="B28" s="34" t="s">
        <v>17</v>
      </c>
      <c r="C28" s="15" t="s">
        <v>176</v>
      </c>
      <c r="D28" s="144">
        <v>129499.77777777778</v>
      </c>
      <c r="E28" s="144">
        <v>103833.2</v>
      </c>
      <c r="F28" s="71">
        <f t="shared" si="0"/>
        <v>25666.577777777784</v>
      </c>
      <c r="G28" s="46">
        <v>7854.5694444444443</v>
      </c>
      <c r="H28" s="68">
        <f t="shared" si="1"/>
        <v>116666.48888888888</v>
      </c>
      <c r="I28" s="72">
        <f t="shared" si="2"/>
        <v>13.853327061919018</v>
      </c>
    </row>
    <row r="29" spans="1:9" ht="16.5">
      <c r="A29" s="37"/>
      <c r="B29" s="34" t="s">
        <v>18</v>
      </c>
      <c r="C29" s="15" t="s">
        <v>177</v>
      </c>
      <c r="D29" s="144">
        <v>69131.25</v>
      </c>
      <c r="E29" s="144">
        <v>42933.2</v>
      </c>
      <c r="F29" s="71">
        <f t="shared" si="0"/>
        <v>26198.050000000003</v>
      </c>
      <c r="G29" s="46">
        <v>18511.511111111111</v>
      </c>
      <c r="H29" s="68">
        <f t="shared" si="1"/>
        <v>56032.224999999999</v>
      </c>
      <c r="I29" s="72">
        <f t="shared" si="2"/>
        <v>2.0268855234820857</v>
      </c>
    </row>
    <row r="30" spans="1:9" ht="17.25" thickBot="1">
      <c r="A30" s="38"/>
      <c r="B30" s="36" t="s">
        <v>19</v>
      </c>
      <c r="C30" s="16" t="s">
        <v>178</v>
      </c>
      <c r="D30" s="155">
        <v>41498.666666666664</v>
      </c>
      <c r="E30" s="147">
        <v>41400</v>
      </c>
      <c r="F30" s="74">
        <f t="shared" si="0"/>
        <v>98.666666666664241</v>
      </c>
      <c r="G30" s="49">
        <v>13555.75</v>
      </c>
      <c r="H30" s="100">
        <f t="shared" si="1"/>
        <v>41449.333333333328</v>
      </c>
      <c r="I30" s="75">
        <f t="shared" si="2"/>
        <v>2.0576938445555082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103500</v>
      </c>
      <c r="E32" s="144">
        <v>63866.6</v>
      </c>
      <c r="F32" s="67">
        <f>D32-E32</f>
        <v>39633.4</v>
      </c>
      <c r="G32" s="54">
        <v>20064.8</v>
      </c>
      <c r="H32" s="68">
        <f>AVERAGE(D32:E32)</f>
        <v>83683.3</v>
      </c>
      <c r="I32" s="78">
        <f t="shared" si="2"/>
        <v>3.1706520872373511</v>
      </c>
    </row>
    <row r="33" spans="1:9" ht="16.5">
      <c r="A33" s="37"/>
      <c r="B33" s="34" t="s">
        <v>27</v>
      </c>
      <c r="C33" s="15" t="s">
        <v>180</v>
      </c>
      <c r="D33" s="47">
        <v>99166.666666666672</v>
      </c>
      <c r="E33" s="144">
        <v>61700</v>
      </c>
      <c r="F33" s="79">
        <f>D33-E33</f>
        <v>37466.666666666672</v>
      </c>
      <c r="G33" s="46">
        <v>20333.924999999999</v>
      </c>
      <c r="H33" s="68">
        <f>AVERAGE(D33:E33)</f>
        <v>80433.333333333343</v>
      </c>
      <c r="I33" s="72">
        <f t="shared" si="2"/>
        <v>2.9556226027849193</v>
      </c>
    </row>
    <row r="34" spans="1:9" ht="16.5">
      <c r="A34" s="37"/>
      <c r="B34" s="39" t="s">
        <v>28</v>
      </c>
      <c r="C34" s="15" t="s">
        <v>181</v>
      </c>
      <c r="D34" s="47">
        <v>52062.857142857145</v>
      </c>
      <c r="E34" s="144">
        <v>44533.2</v>
      </c>
      <c r="F34" s="71">
        <f>D34-E34</f>
        <v>7529.6571428571478</v>
      </c>
      <c r="G34" s="46">
        <v>11243.518749999999</v>
      </c>
      <c r="H34" s="68">
        <f>AVERAGE(D34:E34)</f>
        <v>48298.028571428571</v>
      </c>
      <c r="I34" s="72">
        <f t="shared" si="2"/>
        <v>3.2956328570562992</v>
      </c>
    </row>
    <row r="35" spans="1:9" ht="16.5">
      <c r="A35" s="37"/>
      <c r="B35" s="34" t="s">
        <v>29</v>
      </c>
      <c r="C35" s="15" t="s">
        <v>182</v>
      </c>
      <c r="D35" s="47">
        <v>54998.333333333336</v>
      </c>
      <c r="E35" s="144">
        <v>40166.6</v>
      </c>
      <c r="F35" s="79">
        <f>D35-E35</f>
        <v>14831.733333333337</v>
      </c>
      <c r="G35" s="46">
        <v>9886.0434523809527</v>
      </c>
      <c r="H35" s="68">
        <f>AVERAGE(D35:E35)</f>
        <v>47582.466666666667</v>
      </c>
      <c r="I35" s="72">
        <f t="shared" si="2"/>
        <v>3.8130950360335425</v>
      </c>
    </row>
    <row r="36" spans="1:9" ht="17.25" thickBot="1">
      <c r="A36" s="38"/>
      <c r="B36" s="39" t="s">
        <v>30</v>
      </c>
      <c r="C36" s="15" t="s">
        <v>183</v>
      </c>
      <c r="D36" s="50">
        <v>37442</v>
      </c>
      <c r="E36" s="144">
        <v>25666.6</v>
      </c>
      <c r="F36" s="71">
        <f>D36-E36</f>
        <v>11775.400000000001</v>
      </c>
      <c r="G36" s="49">
        <v>7895.25</v>
      </c>
      <c r="H36" s="68">
        <f>AVERAGE(D36:E36)</f>
        <v>31554.3</v>
      </c>
      <c r="I36" s="80">
        <f t="shared" si="2"/>
        <v>2.9966182198157121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1620885</v>
      </c>
      <c r="E38" s="145">
        <v>1526000</v>
      </c>
      <c r="F38" s="67">
        <f>D38-E38</f>
        <v>94885</v>
      </c>
      <c r="G38" s="46">
        <v>303444.83333333337</v>
      </c>
      <c r="H38" s="67">
        <f>AVERAGE(D38:E38)</f>
        <v>1573442.5</v>
      </c>
      <c r="I38" s="78">
        <f t="shared" si="2"/>
        <v>4.1852670639199099</v>
      </c>
    </row>
    <row r="39" spans="1:9" ht="17.25" thickBot="1">
      <c r="A39" s="38"/>
      <c r="B39" s="36" t="s">
        <v>32</v>
      </c>
      <c r="C39" s="16" t="s">
        <v>185</v>
      </c>
      <c r="D39" s="57">
        <v>862764.28571428568</v>
      </c>
      <c r="E39" s="146">
        <v>1158366.6000000001</v>
      </c>
      <c r="F39" s="74">
        <f>D39-E39</f>
        <v>-295602.31428571441</v>
      </c>
      <c r="G39" s="46">
        <v>221706.4392857143</v>
      </c>
      <c r="H39" s="81">
        <f>AVERAGE(D39:E39)</f>
        <v>1010565.4428571429</v>
      </c>
      <c r="I39" s="75">
        <f t="shared" si="2"/>
        <v>3.5581240044851459</v>
      </c>
    </row>
    <row r="40" spans="1:9" ht="15.75" customHeight="1" thickBot="1">
      <c r="A40" s="234"/>
      <c r="B40" s="235"/>
      <c r="C40" s="236"/>
      <c r="D40" s="83">
        <f>SUM(D15:D39)</f>
        <v>4067509.3650793647</v>
      </c>
      <c r="E40" s="83">
        <f>SUM(E15:E39)</f>
        <v>3870549</v>
      </c>
      <c r="F40" s="83">
        <f>SUM(F15:F39)</f>
        <v>196960.36507936503</v>
      </c>
      <c r="G40" s="83">
        <f>SUM(G15:G39)</f>
        <v>875001.08224206348</v>
      </c>
      <c r="H40" s="83">
        <f>AVERAGE(D40:E40)</f>
        <v>3969029.1825396824</v>
      </c>
      <c r="I40" s="75">
        <f>(H40-G40)/G40</f>
        <v>3.536027741096754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4"/>
  <sheetViews>
    <sheetView rightToLeft="1" topLeftCell="A62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1" t="s">
        <v>201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223</v>
      </c>
      <c r="B10" s="2"/>
      <c r="C10" s="2"/>
    </row>
    <row r="11" spans="1:9" ht="18">
      <c r="A11" s="2"/>
      <c r="B11" s="2"/>
      <c r="C11" s="2"/>
    </row>
    <row r="12" spans="1:9" ht="15.75" thickBot="1"/>
    <row r="13" spans="1:9" ht="24.75" customHeight="1">
      <c r="A13" s="222" t="s">
        <v>3</v>
      </c>
      <c r="B13" s="228"/>
      <c r="C13" s="230" t="s">
        <v>0</v>
      </c>
      <c r="D13" s="224" t="s">
        <v>23</v>
      </c>
      <c r="E13" s="224" t="s">
        <v>217</v>
      </c>
      <c r="F13" s="241" t="s">
        <v>227</v>
      </c>
      <c r="G13" s="224" t="s">
        <v>197</v>
      </c>
      <c r="H13" s="241" t="s">
        <v>222</v>
      </c>
      <c r="I13" s="224" t="s">
        <v>187</v>
      </c>
    </row>
    <row r="14" spans="1:9" ht="33.75" customHeight="1" thickBot="1">
      <c r="A14" s="223"/>
      <c r="B14" s="229"/>
      <c r="C14" s="231"/>
      <c r="D14" s="244"/>
      <c r="E14" s="225"/>
      <c r="F14" s="242"/>
      <c r="G14" s="243"/>
      <c r="H14" s="242"/>
      <c r="I14" s="243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19317.674999999999</v>
      </c>
      <c r="F16" s="42">
        <v>63248.625</v>
      </c>
      <c r="G16" s="21">
        <f t="shared" ref="G16:G31" si="0">(F16-E16)/E16</f>
        <v>2.2741323684139005</v>
      </c>
      <c r="H16" s="181">
        <v>55027.111111111109</v>
      </c>
      <c r="I16" s="21">
        <f t="shared" ref="I16:I31" si="1">(F16-H16)/H16</f>
        <v>0.14940842291880368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23012.111111111109</v>
      </c>
      <c r="F17" s="46">
        <v>70780.5</v>
      </c>
      <c r="G17" s="21">
        <f t="shared" si="0"/>
        <v>2.0757934227870352</v>
      </c>
      <c r="H17" s="184">
        <v>52547.1</v>
      </c>
      <c r="I17" s="21">
        <f t="shared" si="1"/>
        <v>0.34699155614677124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24674.294444444444</v>
      </c>
      <c r="F18" s="46">
        <v>62466</v>
      </c>
      <c r="G18" s="21">
        <f t="shared" si="0"/>
        <v>1.5316225410475546</v>
      </c>
      <c r="H18" s="184">
        <v>52527.044444444444</v>
      </c>
      <c r="I18" s="21">
        <f t="shared" si="1"/>
        <v>0.18921596790140277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6051.8249999999998</v>
      </c>
      <c r="F19" s="46">
        <v>26074.875</v>
      </c>
      <c r="G19" s="21">
        <f t="shared" si="0"/>
        <v>3.3085969934689121</v>
      </c>
      <c r="H19" s="184">
        <v>23244.3</v>
      </c>
      <c r="I19" s="21">
        <f t="shared" si="1"/>
        <v>0.12177501581032772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91650.204166666663</v>
      </c>
      <c r="F20" s="46">
        <v>357791.5</v>
      </c>
      <c r="G20" s="21">
        <f t="shared" si="0"/>
        <v>2.9038811015560113</v>
      </c>
      <c r="H20" s="184">
        <v>316291.5</v>
      </c>
      <c r="I20" s="21">
        <f t="shared" si="1"/>
        <v>0.13120807862367467</v>
      </c>
    </row>
    <row r="21" spans="1:9" ht="16.5">
      <c r="A21" s="37"/>
      <c r="B21" s="34" t="s">
        <v>9</v>
      </c>
      <c r="C21" s="15" t="s">
        <v>88</v>
      </c>
      <c r="D21" s="160" t="s">
        <v>161</v>
      </c>
      <c r="E21" s="135">
        <v>25414.475892857143</v>
      </c>
      <c r="F21" s="46">
        <v>84777.077777777784</v>
      </c>
      <c r="G21" s="21">
        <f t="shared" si="0"/>
        <v>2.3357791101096357</v>
      </c>
      <c r="H21" s="184">
        <v>52132.044444444444</v>
      </c>
      <c r="I21" s="21">
        <f t="shared" si="1"/>
        <v>0.62619898531165741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12585.681249999998</v>
      </c>
      <c r="F22" s="46">
        <v>67583.222222222219</v>
      </c>
      <c r="G22" s="21">
        <f t="shared" si="0"/>
        <v>4.3698501399931953</v>
      </c>
      <c r="H22" s="184">
        <v>53611</v>
      </c>
      <c r="I22" s="21">
        <f t="shared" si="1"/>
        <v>0.26062230180787932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4105.375</v>
      </c>
      <c r="F23" s="46">
        <v>13708.3</v>
      </c>
      <c r="G23" s="21">
        <f t="shared" si="0"/>
        <v>2.3391103126998143</v>
      </c>
      <c r="H23" s="184">
        <v>12283.222222222223</v>
      </c>
      <c r="I23" s="21">
        <f t="shared" si="1"/>
        <v>0.11601823625722521</v>
      </c>
    </row>
    <row r="24" spans="1:9" ht="16.5">
      <c r="A24" s="37"/>
      <c r="B24" s="34" t="s">
        <v>12</v>
      </c>
      <c r="C24" s="15" t="s">
        <v>92</v>
      </c>
      <c r="D24" s="13" t="s">
        <v>81</v>
      </c>
      <c r="E24" s="135">
        <v>4883.7222222222226</v>
      </c>
      <c r="F24" s="46">
        <v>21343.625</v>
      </c>
      <c r="G24" s="21">
        <f t="shared" si="0"/>
        <v>3.3703601533438743</v>
      </c>
      <c r="H24" s="184">
        <v>13843.625</v>
      </c>
      <c r="I24" s="21">
        <f t="shared" si="1"/>
        <v>0.54176561413647073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4881.71875</v>
      </c>
      <c r="F25" s="46">
        <v>22218.625</v>
      </c>
      <c r="G25" s="21">
        <f t="shared" si="0"/>
        <v>3.5513939122363412</v>
      </c>
      <c r="H25" s="184">
        <v>14281.125</v>
      </c>
      <c r="I25" s="21">
        <f t="shared" si="1"/>
        <v>0.55580355189104502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4395.3500000000004</v>
      </c>
      <c r="F26" s="46">
        <v>19718.625</v>
      </c>
      <c r="G26" s="21">
        <f t="shared" si="0"/>
        <v>3.4862468290352302</v>
      </c>
      <c r="H26" s="184">
        <v>13593.625</v>
      </c>
      <c r="I26" s="21">
        <f t="shared" si="1"/>
        <v>0.4505788558975255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14849.275</v>
      </c>
      <c r="F27" s="46">
        <v>47777.633333333331</v>
      </c>
      <c r="G27" s="21">
        <f t="shared" si="0"/>
        <v>2.2175061296483047</v>
      </c>
      <c r="H27" s="184">
        <v>44010.224999999999</v>
      </c>
      <c r="I27" s="21">
        <f t="shared" si="1"/>
        <v>8.560302369127476E-2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4682.7340277777785</v>
      </c>
      <c r="F28" s="46">
        <v>21833.155555555553</v>
      </c>
      <c r="G28" s="21">
        <f t="shared" si="0"/>
        <v>3.6624803856128083</v>
      </c>
      <c r="H28" s="184">
        <v>14146.75</v>
      </c>
      <c r="I28" s="21">
        <f t="shared" si="1"/>
        <v>0.54333366713595377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7854.5694444444443</v>
      </c>
      <c r="F29" s="46">
        <v>116666.48888888888</v>
      </c>
      <c r="G29" s="21">
        <f t="shared" si="0"/>
        <v>13.853327061919018</v>
      </c>
      <c r="H29" s="184">
        <v>110554.82222222222</v>
      </c>
      <c r="I29" s="21">
        <f t="shared" si="1"/>
        <v>5.5281773728348263E-2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18511.511111111111</v>
      </c>
      <c r="F30" s="46">
        <v>56032.224999999999</v>
      </c>
      <c r="G30" s="21">
        <f t="shared" si="0"/>
        <v>2.0268855234820857</v>
      </c>
      <c r="H30" s="184">
        <v>43466.6</v>
      </c>
      <c r="I30" s="21">
        <f t="shared" si="1"/>
        <v>0.28908690810875476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13555.75</v>
      </c>
      <c r="F31" s="49">
        <v>41449.333333333328</v>
      </c>
      <c r="G31" s="23">
        <f t="shared" si="0"/>
        <v>2.0576938445555082</v>
      </c>
      <c r="H31" s="187">
        <v>39988.744444444441</v>
      </c>
      <c r="I31" s="23">
        <f t="shared" si="1"/>
        <v>3.6524999951375176E-2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20064.8</v>
      </c>
      <c r="F33" s="54">
        <v>83683.3</v>
      </c>
      <c r="G33" s="21">
        <f>(F33-E33)/E33</f>
        <v>3.1706520872373511</v>
      </c>
      <c r="H33" s="190">
        <v>72033.3</v>
      </c>
      <c r="I33" s="21">
        <f>(F33-H33)/H33</f>
        <v>0.16173075508133045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20333.924999999999</v>
      </c>
      <c r="F34" s="46">
        <v>80433.333333333343</v>
      </c>
      <c r="G34" s="21">
        <f>(F34-E34)/E34</f>
        <v>2.9556226027849193</v>
      </c>
      <c r="H34" s="184">
        <v>72199.96666666666</v>
      </c>
      <c r="I34" s="21">
        <f>(F34-H34)/H34</f>
        <v>0.11403560204783128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11243.518749999999</v>
      </c>
      <c r="F35" s="46">
        <v>48298.028571428571</v>
      </c>
      <c r="G35" s="21">
        <f>(F35-E35)/E35</f>
        <v>3.2956328570562992</v>
      </c>
      <c r="H35" s="184">
        <v>42291.633333333331</v>
      </c>
      <c r="I35" s="21">
        <f>(F35-H35)/H35</f>
        <v>0.14202325057427215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9886.0434523809527</v>
      </c>
      <c r="F36" s="46">
        <v>47582.466666666667</v>
      </c>
      <c r="G36" s="21">
        <f>(F36-E36)/E36</f>
        <v>3.8130950360335425</v>
      </c>
      <c r="H36" s="184">
        <v>46583.3</v>
      </c>
      <c r="I36" s="21">
        <f>(F36-H36)/H36</f>
        <v>2.1449031448322987E-2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7895.25</v>
      </c>
      <c r="F37" s="49">
        <v>31554.3</v>
      </c>
      <c r="G37" s="23">
        <f>(F37-E37)/E37</f>
        <v>2.9966182198157121</v>
      </c>
      <c r="H37" s="187">
        <v>25722.111111111109</v>
      </c>
      <c r="I37" s="23">
        <f>(F37-H37)/H37</f>
        <v>0.22673834444209268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303444.83333333337</v>
      </c>
      <c r="F39" s="46">
        <v>1573442.5</v>
      </c>
      <c r="G39" s="21">
        <f t="shared" ref="G39:G44" si="2">(F39-E39)/E39</f>
        <v>4.1852670639199099</v>
      </c>
      <c r="H39" s="184">
        <v>1545100</v>
      </c>
      <c r="I39" s="21">
        <f t="shared" ref="I39:I44" si="3">(F39-H39)/H39</f>
        <v>1.8343472914374475E-2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221706.4392857143</v>
      </c>
      <c r="F40" s="46">
        <v>1010565.4428571429</v>
      </c>
      <c r="G40" s="21">
        <f t="shared" si="2"/>
        <v>3.5581240044851459</v>
      </c>
      <c r="H40" s="184">
        <v>1116791.6000000001</v>
      </c>
      <c r="I40" s="21">
        <f t="shared" si="3"/>
        <v>-9.5117260143125354E-2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148269.6</v>
      </c>
      <c r="F41" s="57">
        <v>731000</v>
      </c>
      <c r="G41" s="21">
        <f t="shared" si="2"/>
        <v>3.9302082153050928</v>
      </c>
      <c r="H41" s="192">
        <v>739266.66666666663</v>
      </c>
      <c r="I41" s="21">
        <f t="shared" si="3"/>
        <v>-1.1182252682838798E-2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78220</v>
      </c>
      <c r="F42" s="47">
        <v>315771.11111111112</v>
      </c>
      <c r="G42" s="21">
        <f t="shared" si="2"/>
        <v>3.0369612773090147</v>
      </c>
      <c r="H42" s="185">
        <v>290605.55555555556</v>
      </c>
      <c r="I42" s="21">
        <f t="shared" si="3"/>
        <v>8.6596952723240764E-2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61916.666666666672</v>
      </c>
      <c r="F43" s="47">
        <v>265525</v>
      </c>
      <c r="G43" s="21">
        <f t="shared" si="2"/>
        <v>3.2884253028263788</v>
      </c>
      <c r="H43" s="185">
        <v>296266.66666666669</v>
      </c>
      <c r="I43" s="21">
        <f t="shared" si="3"/>
        <v>-0.10376350135013507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145946.25</v>
      </c>
      <c r="F44" s="50">
        <v>648071.42857142852</v>
      </c>
      <c r="G44" s="31">
        <f t="shared" si="2"/>
        <v>3.4404801669890697</v>
      </c>
      <c r="H44" s="188">
        <v>640000</v>
      </c>
      <c r="I44" s="31">
        <f t="shared" si="3"/>
        <v>1.2611607142857065E-2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104975.33333333333</v>
      </c>
      <c r="F46" s="43">
        <v>365211.11111111112</v>
      </c>
      <c r="G46" s="21">
        <f t="shared" ref="G46:G51" si="4">(F46-E46)/E46</f>
        <v>2.4790183514010704</v>
      </c>
      <c r="H46" s="182">
        <v>371857.14285714284</v>
      </c>
      <c r="I46" s="21">
        <f t="shared" ref="I46:I51" si="5">(F46-H46)/H46</f>
        <v>-1.7872540231356902E-2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65587.138888888876</v>
      </c>
      <c r="F47" s="47">
        <v>352002.77777777775</v>
      </c>
      <c r="G47" s="21">
        <f t="shared" si="4"/>
        <v>4.3669482118149014</v>
      </c>
      <c r="H47" s="185">
        <v>341425</v>
      </c>
      <c r="I47" s="21">
        <f t="shared" si="5"/>
        <v>3.0981263169884313E-2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198299.58333333334</v>
      </c>
      <c r="F48" s="47">
        <v>1127675</v>
      </c>
      <c r="G48" s="21">
        <f t="shared" si="4"/>
        <v>4.6867240013531708</v>
      </c>
      <c r="H48" s="185">
        <v>1135016.6666666667</v>
      </c>
      <c r="I48" s="21">
        <f t="shared" si="5"/>
        <v>-6.4683337983290207E-3</v>
      </c>
    </row>
    <row r="49" spans="1:9" ht="16.5">
      <c r="A49" s="37"/>
      <c r="B49" s="34" t="s">
        <v>48</v>
      </c>
      <c r="C49" s="15" t="s">
        <v>157</v>
      </c>
      <c r="D49" s="11" t="s">
        <v>114</v>
      </c>
      <c r="E49" s="136">
        <v>224958.16666666666</v>
      </c>
      <c r="F49" s="47">
        <v>1396210</v>
      </c>
      <c r="G49" s="21">
        <f t="shared" si="4"/>
        <v>5.2065317329370124</v>
      </c>
      <c r="H49" s="185">
        <v>1408733.4</v>
      </c>
      <c r="I49" s="21">
        <f t="shared" si="5"/>
        <v>-8.8898296867241933E-3</v>
      </c>
    </row>
    <row r="50" spans="1:9" ht="16.5">
      <c r="A50" s="37"/>
      <c r="B50" s="34" t="s">
        <v>49</v>
      </c>
      <c r="C50" s="15" t="s">
        <v>158</v>
      </c>
      <c r="D50" s="13" t="s">
        <v>199</v>
      </c>
      <c r="E50" s="136">
        <v>25535.625</v>
      </c>
      <c r="F50" s="47">
        <v>163937.5</v>
      </c>
      <c r="G50" s="21">
        <f t="shared" si="4"/>
        <v>5.419952517316494</v>
      </c>
      <c r="H50" s="185">
        <v>178933.33333333334</v>
      </c>
      <c r="I50" s="21">
        <f t="shared" si="5"/>
        <v>-8.3806818181818232E-2</v>
      </c>
    </row>
    <row r="51" spans="1:9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265623.33333333331</v>
      </c>
      <c r="F51" s="50">
        <v>1974937.5</v>
      </c>
      <c r="G51" s="31">
        <f t="shared" si="4"/>
        <v>6.4351054751716097</v>
      </c>
      <c r="H51" s="188">
        <v>1912900</v>
      </c>
      <c r="I51" s="31">
        <f t="shared" si="5"/>
        <v>3.2431125516231903E-2</v>
      </c>
    </row>
    <row r="52" spans="1:9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9" ht="16.5">
      <c r="A53" s="33"/>
      <c r="B53" s="91" t="s">
        <v>38</v>
      </c>
      <c r="C53" s="19" t="s">
        <v>115</v>
      </c>
      <c r="D53" s="20" t="s">
        <v>114</v>
      </c>
      <c r="E53" s="134">
        <v>43471.666666666664</v>
      </c>
      <c r="F53" s="66">
        <v>195220</v>
      </c>
      <c r="G53" s="22">
        <f t="shared" ref="G53:G61" si="6">(F53-E53)/E53</f>
        <v>3.4907410957328531</v>
      </c>
      <c r="H53" s="143">
        <v>200475</v>
      </c>
      <c r="I53" s="22">
        <f t="shared" ref="I53:I61" si="7">(F53-H53)/H53</f>
        <v>-2.6212744731263251E-2</v>
      </c>
    </row>
    <row r="54" spans="1:9" ht="16.5">
      <c r="A54" s="37"/>
      <c r="B54" s="92" t="s">
        <v>39</v>
      </c>
      <c r="C54" s="15" t="s">
        <v>116</v>
      </c>
      <c r="D54" s="11" t="s">
        <v>114</v>
      </c>
      <c r="E54" s="136">
        <v>49337.5</v>
      </c>
      <c r="F54" s="70">
        <v>190920</v>
      </c>
      <c r="G54" s="21">
        <f t="shared" si="6"/>
        <v>2.8696731694958197</v>
      </c>
      <c r="H54" s="196">
        <v>193600</v>
      </c>
      <c r="I54" s="21">
        <f t="shared" si="7"/>
        <v>-1.384297520661157E-2</v>
      </c>
    </row>
    <row r="55" spans="1:9" ht="16.5">
      <c r="A55" s="37"/>
      <c r="B55" s="92" t="s">
        <v>40</v>
      </c>
      <c r="C55" s="15" t="s">
        <v>117</v>
      </c>
      <c r="D55" s="11" t="s">
        <v>114</v>
      </c>
      <c r="E55" s="136">
        <v>35666.033333333333</v>
      </c>
      <c r="F55" s="70">
        <v>159100</v>
      </c>
      <c r="G55" s="21">
        <f t="shared" si="6"/>
        <v>3.4608268744959023</v>
      </c>
      <c r="H55" s="196">
        <v>163900</v>
      </c>
      <c r="I55" s="21">
        <f t="shared" si="7"/>
        <v>-2.928615009151922E-2</v>
      </c>
    </row>
    <row r="56" spans="1:9" ht="16.5">
      <c r="A56" s="37"/>
      <c r="B56" s="92" t="s">
        <v>41</v>
      </c>
      <c r="C56" s="15" t="s">
        <v>118</v>
      </c>
      <c r="D56" s="11" t="s">
        <v>114</v>
      </c>
      <c r="E56" s="136">
        <v>46535.833333333336</v>
      </c>
      <c r="F56" s="70">
        <v>215716.66666666666</v>
      </c>
      <c r="G56" s="21">
        <f t="shared" si="6"/>
        <v>3.6354959439858168</v>
      </c>
      <c r="H56" s="196">
        <v>189750</v>
      </c>
      <c r="I56" s="21">
        <f t="shared" si="7"/>
        <v>0.13684672815107593</v>
      </c>
    </row>
    <row r="57" spans="1:9" ht="16.5">
      <c r="A57" s="37"/>
      <c r="B57" s="92" t="s">
        <v>42</v>
      </c>
      <c r="C57" s="15" t="s">
        <v>198</v>
      </c>
      <c r="D57" s="11" t="s">
        <v>114</v>
      </c>
      <c r="E57" s="136">
        <v>23561.458333333336</v>
      </c>
      <c r="F57" s="98">
        <v>134912.5</v>
      </c>
      <c r="G57" s="21">
        <f t="shared" si="6"/>
        <v>4.725982581015959</v>
      </c>
      <c r="H57" s="201">
        <v>111980</v>
      </c>
      <c r="I57" s="21">
        <f t="shared" si="7"/>
        <v>0.20479103411323452</v>
      </c>
    </row>
    <row r="58" spans="1:9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7305.1875</v>
      </c>
      <c r="F58" s="50">
        <v>125990</v>
      </c>
      <c r="G58" s="29">
        <f t="shared" si="6"/>
        <v>16.246648357759469</v>
      </c>
      <c r="H58" s="188">
        <v>97037.5</v>
      </c>
      <c r="I58" s="29">
        <f t="shared" si="7"/>
        <v>0.29836403452273608</v>
      </c>
    </row>
    <row r="59" spans="1:9" ht="16.5">
      <c r="A59" s="37"/>
      <c r="B59" s="94" t="s">
        <v>54</v>
      </c>
      <c r="C59" s="14" t="s">
        <v>121</v>
      </c>
      <c r="D59" s="11" t="s">
        <v>120</v>
      </c>
      <c r="E59" s="136">
        <v>45845.416666666664</v>
      </c>
      <c r="F59" s="68">
        <v>250628.57142857142</v>
      </c>
      <c r="G59" s="21">
        <f t="shared" si="6"/>
        <v>4.4668184881128745</v>
      </c>
      <c r="H59" s="195">
        <v>262428.57142857142</v>
      </c>
      <c r="I59" s="21">
        <f t="shared" si="7"/>
        <v>-4.4964616222101253E-2</v>
      </c>
    </row>
    <row r="60" spans="1:9" ht="16.5">
      <c r="A60" s="37"/>
      <c r="B60" s="92" t="s">
        <v>55</v>
      </c>
      <c r="C60" s="15" t="s">
        <v>122</v>
      </c>
      <c r="D60" s="13" t="s">
        <v>120</v>
      </c>
      <c r="E60" s="141">
        <v>54140.5</v>
      </c>
      <c r="F60" s="70">
        <v>245867.85714285713</v>
      </c>
      <c r="G60" s="21">
        <f t="shared" si="6"/>
        <v>3.5412926948006969</v>
      </c>
      <c r="H60" s="196">
        <v>253471.42857142858</v>
      </c>
      <c r="I60" s="21">
        <f t="shared" si="7"/>
        <v>-2.9997745589810148E-2</v>
      </c>
    </row>
    <row r="61" spans="1:9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430875</v>
      </c>
      <c r="F61" s="73">
        <v>1624325</v>
      </c>
      <c r="G61" s="29">
        <f t="shared" si="6"/>
        <v>2.7698288366695678</v>
      </c>
      <c r="H61" s="197">
        <v>1662100</v>
      </c>
      <c r="I61" s="29">
        <f t="shared" si="7"/>
        <v>-2.2727272727272728E-2</v>
      </c>
    </row>
    <row r="62" spans="1:9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</row>
    <row r="63" spans="1:9" ht="16.5">
      <c r="A63" s="33"/>
      <c r="B63" s="34" t="s">
        <v>59</v>
      </c>
      <c r="C63" s="15" t="s">
        <v>128</v>
      </c>
      <c r="D63" s="20" t="s">
        <v>124</v>
      </c>
      <c r="E63" s="134">
        <v>81060.388392857145</v>
      </c>
      <c r="F63" s="54">
        <v>511840.375</v>
      </c>
      <c r="G63" s="21">
        <f t="shared" ref="G63:G68" si="8">(F63-E63)/E63</f>
        <v>5.3143094321159481</v>
      </c>
      <c r="H63" s="190">
        <v>492657.57142857142</v>
      </c>
      <c r="I63" s="21">
        <f t="shared" ref="I63:I74" si="9">(F63-H63)/H63</f>
        <v>3.8937397259122042E-2</v>
      </c>
    </row>
    <row r="64" spans="1:9" ht="16.5">
      <c r="A64" s="37"/>
      <c r="B64" s="34" t="s">
        <v>60</v>
      </c>
      <c r="C64" s="15" t="s">
        <v>129</v>
      </c>
      <c r="D64" s="13" t="s">
        <v>215</v>
      </c>
      <c r="E64" s="136">
        <v>467423.28571428574</v>
      </c>
      <c r="F64" s="46">
        <v>2715393.75</v>
      </c>
      <c r="G64" s="21">
        <f t="shared" si="8"/>
        <v>4.8092821495842095</v>
      </c>
      <c r="H64" s="184">
        <v>2777775</v>
      </c>
      <c r="I64" s="21">
        <f t="shared" si="9"/>
        <v>-2.2457272457272456E-2</v>
      </c>
    </row>
    <row r="65" spans="1:9" ht="16.5">
      <c r="A65" s="37"/>
      <c r="B65" s="34" t="s">
        <v>61</v>
      </c>
      <c r="C65" s="15" t="s">
        <v>130</v>
      </c>
      <c r="D65" s="13" t="s">
        <v>216</v>
      </c>
      <c r="E65" s="136">
        <v>276006.5625</v>
      </c>
      <c r="F65" s="46">
        <v>984244.4444444445</v>
      </c>
      <c r="G65" s="21">
        <f t="shared" si="8"/>
        <v>2.566018269744744</v>
      </c>
      <c r="H65" s="184">
        <v>1046200</v>
      </c>
      <c r="I65" s="21">
        <f t="shared" si="9"/>
        <v>-5.9219609592387215E-2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101687.5</v>
      </c>
      <c r="F66" s="46">
        <v>717495.5</v>
      </c>
      <c r="G66" s="21">
        <f t="shared" si="8"/>
        <v>6.0558869084204057</v>
      </c>
      <c r="H66" s="184">
        <v>722668.25</v>
      </c>
      <c r="I66" s="21">
        <f t="shared" si="9"/>
        <v>-7.157848708587931E-3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56703.571428571428</v>
      </c>
      <c r="F67" s="46">
        <v>326665.625</v>
      </c>
      <c r="G67" s="21">
        <f t="shared" si="8"/>
        <v>4.7609356301568306</v>
      </c>
      <c r="H67" s="184">
        <v>297275</v>
      </c>
      <c r="I67" s="21">
        <f t="shared" si="9"/>
        <v>9.8866790009250693E-2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50365.9</v>
      </c>
      <c r="F68" s="58">
        <v>246712.5</v>
      </c>
      <c r="G68" s="31">
        <f t="shared" si="8"/>
        <v>3.8984034833091439</v>
      </c>
      <c r="H68" s="193">
        <v>243650</v>
      </c>
      <c r="I68" s="31">
        <f t="shared" si="9"/>
        <v>1.2569259183254669E-2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54714.125</v>
      </c>
      <c r="F70" s="43">
        <v>299656.25</v>
      </c>
      <c r="G70" s="21">
        <f>(F70-E70)/E70</f>
        <v>4.4767621706460625</v>
      </c>
      <c r="H70" s="182">
        <v>310200</v>
      </c>
      <c r="I70" s="21">
        <f t="shared" si="9"/>
        <v>-3.3990167633784658E-2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37221.441666666666</v>
      </c>
      <c r="F71" s="47">
        <v>228168.75</v>
      </c>
      <c r="G71" s="21">
        <f>(F71-E71)/E71</f>
        <v>5.1300352641723315</v>
      </c>
      <c r="H71" s="185">
        <v>225775</v>
      </c>
      <c r="I71" s="21">
        <f t="shared" si="9"/>
        <v>1.0602369615767911E-2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22190.276785714286</v>
      </c>
      <c r="F72" s="47">
        <v>98661.111111111109</v>
      </c>
      <c r="G72" s="21">
        <f>(F72-E72)/E72</f>
        <v>3.4461415269334275</v>
      </c>
      <c r="H72" s="185">
        <v>98057.142857142855</v>
      </c>
      <c r="I72" s="21">
        <f t="shared" si="9"/>
        <v>6.1593499093499145E-3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29187.6875</v>
      </c>
      <c r="F73" s="47">
        <v>162325</v>
      </c>
      <c r="G73" s="21">
        <f>(F73-E73)/E73</f>
        <v>4.5614203763144987</v>
      </c>
      <c r="H73" s="185">
        <v>151120</v>
      </c>
      <c r="I73" s="21">
        <f t="shared" si="9"/>
        <v>7.4146373742721011E-2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24359.714285714286</v>
      </c>
      <c r="F74" s="50">
        <v>137958.33333333334</v>
      </c>
      <c r="G74" s="21">
        <f>(F74-E74)/E74</f>
        <v>4.6633806010704637</v>
      </c>
      <c r="H74" s="188">
        <v>140433.33333333334</v>
      </c>
      <c r="I74" s="21">
        <f t="shared" si="9"/>
        <v>-1.7624020887728457E-2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19651.599999999999</v>
      </c>
      <c r="F76" s="43">
        <v>75710.71428571429</v>
      </c>
      <c r="G76" s="22">
        <f t="shared" ref="G76:G82" si="10">(F76-E76)/E76</f>
        <v>2.8526488573812969</v>
      </c>
      <c r="H76" s="182">
        <v>91025</v>
      </c>
      <c r="I76" s="22">
        <f t="shared" ref="I76:I82" si="11">(F76-H76)/H76</f>
        <v>-0.16824263349943103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24717.976190476191</v>
      </c>
      <c r="F77" s="32">
        <v>106365</v>
      </c>
      <c r="G77" s="21">
        <f t="shared" si="10"/>
        <v>3.3031435575612509</v>
      </c>
      <c r="H77" s="176">
        <v>107185.55555555556</v>
      </c>
      <c r="I77" s="21">
        <f t="shared" si="11"/>
        <v>-7.6554676728830149E-3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10154.633333333333</v>
      </c>
      <c r="F78" s="47">
        <v>48590</v>
      </c>
      <c r="G78" s="21">
        <f t="shared" si="10"/>
        <v>3.7850078289385145</v>
      </c>
      <c r="H78" s="185">
        <v>46466.666666666664</v>
      </c>
      <c r="I78" s="21">
        <f t="shared" si="11"/>
        <v>4.5695839311334342E-2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14748.055555555555</v>
      </c>
      <c r="F79" s="47">
        <v>105272.5</v>
      </c>
      <c r="G79" s="21">
        <f t="shared" si="10"/>
        <v>6.1380596312131539</v>
      </c>
      <c r="H79" s="185">
        <v>101565.5</v>
      </c>
      <c r="I79" s="21">
        <f t="shared" si="11"/>
        <v>3.6498614194780711E-2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26327.308035714286</v>
      </c>
      <c r="F80" s="61">
        <v>152950</v>
      </c>
      <c r="G80" s="21">
        <f t="shared" si="10"/>
        <v>4.8095571257234431</v>
      </c>
      <c r="H80" s="194">
        <v>150150</v>
      </c>
      <c r="I80" s="21">
        <f t="shared" si="11"/>
        <v>1.8648018648018648E-2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70500</v>
      </c>
      <c r="F81" s="61">
        <v>841366.66666666663</v>
      </c>
      <c r="G81" s="21">
        <f t="shared" si="10"/>
        <v>10.934278959810873</v>
      </c>
      <c r="H81" s="194">
        <v>860933.33333333337</v>
      </c>
      <c r="I81" s="21">
        <f t="shared" si="11"/>
        <v>-2.2727272727272818E-2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39246.850000000006</v>
      </c>
      <c r="F82" s="50">
        <v>188363.88888888888</v>
      </c>
      <c r="G82" s="23">
        <f t="shared" si="10"/>
        <v>3.7994651516972406</v>
      </c>
      <c r="H82" s="188">
        <v>180306</v>
      </c>
      <c r="I82" s="23">
        <f t="shared" si="11"/>
        <v>4.4690076253085735E-2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A67" zoomScaleNormal="100" workbookViewId="0">
      <selection activeCell="E91" sqref="E91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1" t="s">
        <v>201</v>
      </c>
      <c r="B9" s="221"/>
      <c r="C9" s="221"/>
      <c r="D9" s="221"/>
      <c r="E9" s="221"/>
      <c r="F9" s="221"/>
      <c r="G9" s="221"/>
      <c r="H9" s="221"/>
      <c r="I9" s="221"/>
    </row>
    <row r="10" spans="1:9" ht="18">
      <c r="A10" s="2" t="s">
        <v>223</v>
      </c>
      <c r="B10" s="2"/>
      <c r="C10" s="2"/>
    </row>
    <row r="11" spans="1:9" ht="18" customHeight="1">
      <c r="A11" s="2"/>
      <c r="B11" s="2"/>
      <c r="C11" s="2"/>
      <c r="D11" s="245" t="s">
        <v>218</v>
      </c>
      <c r="E11" s="246"/>
      <c r="F11" s="218" t="s">
        <v>228</v>
      </c>
    </row>
    <row r="12" spans="1:9" ht="4.5" customHeight="1" thickBot="1">
      <c r="A12" s="2"/>
      <c r="B12" s="2"/>
      <c r="C12" s="2"/>
    </row>
    <row r="13" spans="1:9" s="126" customFormat="1" ht="24.75" customHeight="1">
      <c r="A13" s="222" t="s">
        <v>3</v>
      </c>
      <c r="B13" s="228"/>
      <c r="C13" s="230" t="s">
        <v>0</v>
      </c>
      <c r="D13" s="224" t="s">
        <v>23</v>
      </c>
      <c r="E13" s="224" t="s">
        <v>217</v>
      </c>
      <c r="F13" s="241" t="s">
        <v>222</v>
      </c>
      <c r="G13" s="224" t="s">
        <v>197</v>
      </c>
      <c r="H13" s="241" t="s">
        <v>219</v>
      </c>
      <c r="I13" s="224" t="s">
        <v>187</v>
      </c>
    </row>
    <row r="14" spans="1:9" s="126" customFormat="1" ht="33.75" customHeight="1" thickBot="1">
      <c r="A14" s="223"/>
      <c r="B14" s="229"/>
      <c r="C14" s="231"/>
      <c r="D14" s="244"/>
      <c r="E14" s="225"/>
      <c r="F14" s="242"/>
      <c r="G14" s="243"/>
      <c r="H14" s="242"/>
      <c r="I14" s="243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19</v>
      </c>
      <c r="C16" s="163" t="s">
        <v>99</v>
      </c>
      <c r="D16" s="160" t="s">
        <v>161</v>
      </c>
      <c r="E16" s="181">
        <v>13555.75</v>
      </c>
      <c r="F16" s="181">
        <v>41449.333333333328</v>
      </c>
      <c r="G16" s="169">
        <f>(F16-E16)/E16</f>
        <v>2.0576938445555082</v>
      </c>
      <c r="H16" s="181">
        <v>39988.744444444441</v>
      </c>
      <c r="I16" s="169">
        <f>(F16-H16)/H16</f>
        <v>3.6524999951375176E-2</v>
      </c>
    </row>
    <row r="17" spans="1:9" ht="16.5">
      <c r="A17" s="130"/>
      <c r="B17" s="177" t="s">
        <v>17</v>
      </c>
      <c r="C17" s="164" t="s">
        <v>97</v>
      </c>
      <c r="D17" s="160" t="s">
        <v>161</v>
      </c>
      <c r="E17" s="184">
        <v>7854.5694444444443</v>
      </c>
      <c r="F17" s="184">
        <v>116666.48888888888</v>
      </c>
      <c r="G17" s="169">
        <f>(F17-E17)/E17</f>
        <v>13.853327061919018</v>
      </c>
      <c r="H17" s="184">
        <v>110554.82222222222</v>
      </c>
      <c r="I17" s="169">
        <f>(F17-H17)/H17</f>
        <v>5.5281773728348263E-2</v>
      </c>
    </row>
    <row r="18" spans="1:9" ht="16.5">
      <c r="A18" s="130"/>
      <c r="B18" s="177" t="s">
        <v>15</v>
      </c>
      <c r="C18" s="164" t="s">
        <v>95</v>
      </c>
      <c r="D18" s="160" t="s">
        <v>82</v>
      </c>
      <c r="E18" s="184">
        <v>14849.275</v>
      </c>
      <c r="F18" s="184">
        <v>47777.633333333331</v>
      </c>
      <c r="G18" s="169">
        <f>(F18-E18)/E18</f>
        <v>2.2175061296483047</v>
      </c>
      <c r="H18" s="184">
        <v>44010.224999999999</v>
      </c>
      <c r="I18" s="169">
        <f>(F18-H18)/H18</f>
        <v>8.560302369127476E-2</v>
      </c>
    </row>
    <row r="19" spans="1:9" ht="16.5">
      <c r="A19" s="130"/>
      <c r="B19" s="177" t="s">
        <v>11</v>
      </c>
      <c r="C19" s="164" t="s">
        <v>91</v>
      </c>
      <c r="D19" s="160" t="s">
        <v>81</v>
      </c>
      <c r="E19" s="184">
        <v>4105.375</v>
      </c>
      <c r="F19" s="184">
        <v>13708.3</v>
      </c>
      <c r="G19" s="169">
        <f>(F19-E19)/E19</f>
        <v>2.3391103126998143</v>
      </c>
      <c r="H19" s="184">
        <v>12283.222222222223</v>
      </c>
      <c r="I19" s="169">
        <f>(F19-H19)/H19</f>
        <v>0.11601823625722521</v>
      </c>
    </row>
    <row r="20" spans="1:9" ht="16.5">
      <c r="A20" s="130"/>
      <c r="B20" s="177" t="s">
        <v>7</v>
      </c>
      <c r="C20" s="164" t="s">
        <v>87</v>
      </c>
      <c r="D20" s="160" t="s">
        <v>161</v>
      </c>
      <c r="E20" s="184">
        <v>6051.8249999999998</v>
      </c>
      <c r="F20" s="184">
        <v>26074.875</v>
      </c>
      <c r="G20" s="169">
        <f>(F20-E20)/E20</f>
        <v>3.3085969934689121</v>
      </c>
      <c r="H20" s="184">
        <v>23244.3</v>
      </c>
      <c r="I20" s="169">
        <f>(F20-H20)/H20</f>
        <v>0.12177501581032772</v>
      </c>
    </row>
    <row r="21" spans="1:9" ht="16.5">
      <c r="A21" s="130"/>
      <c r="B21" s="177" t="s">
        <v>8</v>
      </c>
      <c r="C21" s="164" t="s">
        <v>89</v>
      </c>
      <c r="D21" s="160" t="s">
        <v>161</v>
      </c>
      <c r="E21" s="184">
        <v>91650.204166666663</v>
      </c>
      <c r="F21" s="184">
        <v>357791.5</v>
      </c>
      <c r="G21" s="169">
        <f>(F21-E21)/E21</f>
        <v>2.9038811015560113</v>
      </c>
      <c r="H21" s="184">
        <v>316291.5</v>
      </c>
      <c r="I21" s="169">
        <f>(F21-H21)/H21</f>
        <v>0.13120807862367467</v>
      </c>
    </row>
    <row r="22" spans="1:9" ht="16.5">
      <c r="A22" s="130"/>
      <c r="B22" s="177" t="s">
        <v>4</v>
      </c>
      <c r="C22" s="164" t="s">
        <v>84</v>
      </c>
      <c r="D22" s="160" t="s">
        <v>161</v>
      </c>
      <c r="E22" s="184">
        <v>19317.674999999999</v>
      </c>
      <c r="F22" s="184">
        <v>63248.625</v>
      </c>
      <c r="G22" s="169">
        <f>(F22-E22)/E22</f>
        <v>2.2741323684139005</v>
      </c>
      <c r="H22" s="184">
        <v>55027.111111111109</v>
      </c>
      <c r="I22" s="169">
        <f>(F22-H22)/H22</f>
        <v>0.14940842291880368</v>
      </c>
    </row>
    <row r="23" spans="1:9" ht="16.5">
      <c r="A23" s="130"/>
      <c r="B23" s="177" t="s">
        <v>6</v>
      </c>
      <c r="C23" s="164" t="s">
        <v>86</v>
      </c>
      <c r="D23" s="162" t="s">
        <v>161</v>
      </c>
      <c r="E23" s="184">
        <v>24674.294444444444</v>
      </c>
      <c r="F23" s="184">
        <v>62466</v>
      </c>
      <c r="G23" s="169">
        <f>(F23-E23)/E23</f>
        <v>1.5316225410475546</v>
      </c>
      <c r="H23" s="184">
        <v>52527.044444444444</v>
      </c>
      <c r="I23" s="169">
        <f>(F23-H23)/H23</f>
        <v>0.18921596790140277</v>
      </c>
    </row>
    <row r="24" spans="1:9" ht="16.5">
      <c r="A24" s="130"/>
      <c r="B24" s="177" t="s">
        <v>10</v>
      </c>
      <c r="C24" s="164" t="s">
        <v>90</v>
      </c>
      <c r="D24" s="162" t="s">
        <v>161</v>
      </c>
      <c r="E24" s="184">
        <v>12585.681249999998</v>
      </c>
      <c r="F24" s="184">
        <v>67583.222222222219</v>
      </c>
      <c r="G24" s="169">
        <f>(F24-E24)/E24</f>
        <v>4.3698501399931953</v>
      </c>
      <c r="H24" s="184">
        <v>53611</v>
      </c>
      <c r="I24" s="169">
        <f>(F24-H24)/H24</f>
        <v>0.26062230180787932</v>
      </c>
    </row>
    <row r="25" spans="1:9" ht="16.5">
      <c r="A25" s="130"/>
      <c r="B25" s="177" t="s">
        <v>18</v>
      </c>
      <c r="C25" s="164" t="s">
        <v>98</v>
      </c>
      <c r="D25" s="162" t="s">
        <v>83</v>
      </c>
      <c r="E25" s="184">
        <v>18511.511111111111</v>
      </c>
      <c r="F25" s="184">
        <v>56032.224999999999</v>
      </c>
      <c r="G25" s="169">
        <f>(F25-E25)/E25</f>
        <v>2.0268855234820857</v>
      </c>
      <c r="H25" s="184">
        <v>43466.6</v>
      </c>
      <c r="I25" s="169">
        <f>(F25-H25)/H25</f>
        <v>0.28908690810875476</v>
      </c>
    </row>
    <row r="26" spans="1:9" ht="16.5">
      <c r="A26" s="130"/>
      <c r="B26" s="177" t="s">
        <v>5</v>
      </c>
      <c r="C26" s="164" t="s">
        <v>85</v>
      </c>
      <c r="D26" s="162" t="s">
        <v>161</v>
      </c>
      <c r="E26" s="184">
        <v>23012.111111111109</v>
      </c>
      <c r="F26" s="184">
        <v>70780.5</v>
      </c>
      <c r="G26" s="169">
        <f>(F26-E26)/E26</f>
        <v>2.0757934227870352</v>
      </c>
      <c r="H26" s="184">
        <v>52547.1</v>
      </c>
      <c r="I26" s="169">
        <f>(F26-H26)/H26</f>
        <v>0.34699155614677124</v>
      </c>
    </row>
    <row r="27" spans="1:9" ht="16.5">
      <c r="A27" s="130"/>
      <c r="B27" s="177" t="s">
        <v>14</v>
      </c>
      <c r="C27" s="164" t="s">
        <v>94</v>
      </c>
      <c r="D27" s="162" t="s">
        <v>81</v>
      </c>
      <c r="E27" s="184">
        <v>4395.3500000000004</v>
      </c>
      <c r="F27" s="184">
        <v>19718.625</v>
      </c>
      <c r="G27" s="169">
        <f>(F27-E27)/E27</f>
        <v>3.4862468290352302</v>
      </c>
      <c r="H27" s="184">
        <v>13593.625</v>
      </c>
      <c r="I27" s="169">
        <f>(F27-H27)/H27</f>
        <v>0.4505788558975255</v>
      </c>
    </row>
    <row r="28" spans="1:9" ht="16.5">
      <c r="A28" s="130"/>
      <c r="B28" s="177" t="s">
        <v>12</v>
      </c>
      <c r="C28" s="164" t="s">
        <v>92</v>
      </c>
      <c r="D28" s="162" t="s">
        <v>81</v>
      </c>
      <c r="E28" s="184">
        <v>4883.7222222222226</v>
      </c>
      <c r="F28" s="184">
        <v>21343.625</v>
      </c>
      <c r="G28" s="169">
        <f>(F28-E28)/E28</f>
        <v>3.3703601533438743</v>
      </c>
      <c r="H28" s="184">
        <v>13843.625</v>
      </c>
      <c r="I28" s="169">
        <f>(F28-H28)/H28</f>
        <v>0.54176561413647073</v>
      </c>
    </row>
    <row r="29" spans="1:9" ht="17.25" thickBot="1">
      <c r="A29" s="131"/>
      <c r="B29" s="177" t="s">
        <v>16</v>
      </c>
      <c r="C29" s="164" t="s">
        <v>96</v>
      </c>
      <c r="D29" s="162" t="s">
        <v>81</v>
      </c>
      <c r="E29" s="184">
        <v>4682.7340277777785</v>
      </c>
      <c r="F29" s="184">
        <v>21833.155555555553</v>
      </c>
      <c r="G29" s="169">
        <f>(F29-E29)/E29</f>
        <v>3.6624803856128083</v>
      </c>
      <c r="H29" s="184">
        <v>14146.75</v>
      </c>
      <c r="I29" s="169">
        <f>(F29-H29)/H29</f>
        <v>0.54333366713595377</v>
      </c>
    </row>
    <row r="30" spans="1:9" ht="16.5">
      <c r="A30" s="37"/>
      <c r="B30" s="177" t="s">
        <v>13</v>
      </c>
      <c r="C30" s="164" t="s">
        <v>93</v>
      </c>
      <c r="D30" s="162" t="s">
        <v>81</v>
      </c>
      <c r="E30" s="184">
        <v>4881.71875</v>
      </c>
      <c r="F30" s="184">
        <v>22218.625</v>
      </c>
      <c r="G30" s="169">
        <f>(F30-E30)/E30</f>
        <v>3.5513939122363412</v>
      </c>
      <c r="H30" s="184">
        <v>14281.125</v>
      </c>
      <c r="I30" s="169">
        <f>(F30-H30)/H30</f>
        <v>0.55580355189104502</v>
      </c>
    </row>
    <row r="31" spans="1:9" ht="17.25" thickBot="1">
      <c r="A31" s="38"/>
      <c r="B31" s="178" t="s">
        <v>9</v>
      </c>
      <c r="C31" s="165" t="s">
        <v>88</v>
      </c>
      <c r="D31" s="161" t="s">
        <v>161</v>
      </c>
      <c r="E31" s="187">
        <v>25414.475892857143</v>
      </c>
      <c r="F31" s="187">
        <v>84777.077777777784</v>
      </c>
      <c r="G31" s="171">
        <f>(F31-E31)/E31</f>
        <v>2.3357791101096357</v>
      </c>
      <c r="H31" s="187">
        <v>52132.044444444444</v>
      </c>
      <c r="I31" s="171">
        <f>(F31-H31)/H31</f>
        <v>0.62619898531165741</v>
      </c>
    </row>
    <row r="32" spans="1:9" ht="15.75" customHeight="1" thickBot="1">
      <c r="A32" s="234" t="s">
        <v>188</v>
      </c>
      <c r="B32" s="235"/>
      <c r="C32" s="235"/>
      <c r="D32" s="236"/>
      <c r="E32" s="99">
        <f>SUM(E16:E31)</f>
        <v>280426.27242063492</v>
      </c>
      <c r="F32" s="100">
        <f>SUM(F16:F31)</f>
        <v>1093469.8111111112</v>
      </c>
      <c r="G32" s="101">
        <f t="shared" ref="G32" si="0">(F32-E32)/E32</f>
        <v>2.8993130054195633</v>
      </c>
      <c r="H32" s="100">
        <f>SUM(H16:H31)</f>
        <v>911548.83888888883</v>
      </c>
      <c r="I32" s="104">
        <f t="shared" ref="I32" si="1">(F32-H32)/H32</f>
        <v>0.19957347808590342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29</v>
      </c>
      <c r="C34" s="166" t="s">
        <v>103</v>
      </c>
      <c r="D34" s="168" t="s">
        <v>161</v>
      </c>
      <c r="E34" s="190">
        <v>9886.0434523809527</v>
      </c>
      <c r="F34" s="190">
        <v>47582.466666666667</v>
      </c>
      <c r="G34" s="169">
        <f>(F34-E34)/E34</f>
        <v>3.8130950360335425</v>
      </c>
      <c r="H34" s="190">
        <v>46583.3</v>
      </c>
      <c r="I34" s="169">
        <f>(F34-H34)/H34</f>
        <v>2.1449031448322987E-2</v>
      </c>
    </row>
    <row r="35" spans="1:9" ht="16.5">
      <c r="A35" s="37"/>
      <c r="B35" s="177" t="s">
        <v>27</v>
      </c>
      <c r="C35" s="164" t="s">
        <v>101</v>
      </c>
      <c r="D35" s="160" t="s">
        <v>161</v>
      </c>
      <c r="E35" s="184">
        <v>20333.924999999999</v>
      </c>
      <c r="F35" s="184">
        <v>80433.333333333343</v>
      </c>
      <c r="G35" s="169">
        <f>(F35-E35)/E35</f>
        <v>2.9556226027849193</v>
      </c>
      <c r="H35" s="184">
        <v>72199.96666666666</v>
      </c>
      <c r="I35" s="169">
        <f>(F35-H35)/H35</f>
        <v>0.11403560204783128</v>
      </c>
    </row>
    <row r="36" spans="1:9" ht="16.5">
      <c r="A36" s="37"/>
      <c r="B36" s="179" t="s">
        <v>28</v>
      </c>
      <c r="C36" s="164" t="s">
        <v>102</v>
      </c>
      <c r="D36" s="160" t="s">
        <v>161</v>
      </c>
      <c r="E36" s="184">
        <v>11243.518749999999</v>
      </c>
      <c r="F36" s="184">
        <v>48298.028571428571</v>
      </c>
      <c r="G36" s="169">
        <f>(F36-E36)/E36</f>
        <v>3.2956328570562992</v>
      </c>
      <c r="H36" s="184">
        <v>42291.633333333331</v>
      </c>
      <c r="I36" s="169">
        <f>(F36-H36)/H36</f>
        <v>0.14202325057427215</v>
      </c>
    </row>
    <row r="37" spans="1:9" ht="16.5">
      <c r="A37" s="37"/>
      <c r="B37" s="177" t="s">
        <v>26</v>
      </c>
      <c r="C37" s="164" t="s">
        <v>100</v>
      </c>
      <c r="D37" s="160" t="s">
        <v>161</v>
      </c>
      <c r="E37" s="184">
        <v>20064.8</v>
      </c>
      <c r="F37" s="184">
        <v>83683.3</v>
      </c>
      <c r="G37" s="169">
        <f>(F37-E37)/E37</f>
        <v>3.1706520872373511</v>
      </c>
      <c r="H37" s="184">
        <v>72033.3</v>
      </c>
      <c r="I37" s="169">
        <f>(F37-H37)/H37</f>
        <v>0.16173075508133045</v>
      </c>
    </row>
    <row r="38" spans="1:9" ht="17.25" thickBot="1">
      <c r="A38" s="38"/>
      <c r="B38" s="179" t="s">
        <v>30</v>
      </c>
      <c r="C38" s="164" t="s">
        <v>104</v>
      </c>
      <c r="D38" s="172" t="s">
        <v>161</v>
      </c>
      <c r="E38" s="187">
        <v>7895.25</v>
      </c>
      <c r="F38" s="187">
        <v>31554.3</v>
      </c>
      <c r="G38" s="171">
        <f>(F38-E38)/E38</f>
        <v>2.9966182198157121</v>
      </c>
      <c r="H38" s="187">
        <v>25722.111111111109</v>
      </c>
      <c r="I38" s="171">
        <f>(F38-H38)/H38</f>
        <v>0.22673834444209268</v>
      </c>
    </row>
    <row r="39" spans="1:9" ht="15.75" customHeight="1" thickBot="1">
      <c r="A39" s="234" t="s">
        <v>189</v>
      </c>
      <c r="B39" s="235"/>
      <c r="C39" s="235"/>
      <c r="D39" s="236"/>
      <c r="E39" s="83">
        <f>SUM(E34:E38)</f>
        <v>69423.537202380947</v>
      </c>
      <c r="F39" s="102">
        <f>SUM(F34:F38)</f>
        <v>291551.42857142858</v>
      </c>
      <c r="G39" s="103">
        <f t="shared" ref="G39" si="2">(F39-E39)/E39</f>
        <v>3.1996049224848422</v>
      </c>
      <c r="H39" s="102">
        <f>SUM(H34:H38)</f>
        <v>258830.31111111114</v>
      </c>
      <c r="I39" s="104">
        <f t="shared" ref="I39" si="3">(F39-H39)/H39</f>
        <v>0.1264191868404117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35</v>
      </c>
      <c r="C41" s="164" t="s">
        <v>152</v>
      </c>
      <c r="D41" s="168" t="s">
        <v>161</v>
      </c>
      <c r="E41" s="182">
        <v>61916.666666666672</v>
      </c>
      <c r="F41" s="184">
        <v>265525</v>
      </c>
      <c r="G41" s="169">
        <f>(F41-E41)/E41</f>
        <v>3.2884253028263788</v>
      </c>
      <c r="H41" s="184">
        <v>296266.66666666669</v>
      </c>
      <c r="I41" s="169">
        <f>(F41-H41)/H41</f>
        <v>-0.10376350135013507</v>
      </c>
    </row>
    <row r="42" spans="1:9" ht="16.5">
      <c r="A42" s="37"/>
      <c r="B42" s="177" t="s">
        <v>32</v>
      </c>
      <c r="C42" s="164" t="s">
        <v>106</v>
      </c>
      <c r="D42" s="160" t="s">
        <v>161</v>
      </c>
      <c r="E42" s="185">
        <v>221706.4392857143</v>
      </c>
      <c r="F42" s="184">
        <v>1010565.4428571429</v>
      </c>
      <c r="G42" s="169">
        <f>(F42-E42)/E42</f>
        <v>3.5581240044851459</v>
      </c>
      <c r="H42" s="184">
        <v>1116791.6000000001</v>
      </c>
      <c r="I42" s="169">
        <f>(F42-H42)/H42</f>
        <v>-9.5117260143125354E-2</v>
      </c>
    </row>
    <row r="43" spans="1:9" ht="16.5">
      <c r="A43" s="37"/>
      <c r="B43" s="179" t="s">
        <v>33</v>
      </c>
      <c r="C43" s="164" t="s">
        <v>107</v>
      </c>
      <c r="D43" s="160" t="s">
        <v>161</v>
      </c>
      <c r="E43" s="185">
        <v>148269.6</v>
      </c>
      <c r="F43" s="192">
        <v>731000</v>
      </c>
      <c r="G43" s="169">
        <f>(F43-E43)/E43</f>
        <v>3.9302082153050928</v>
      </c>
      <c r="H43" s="192">
        <v>739266.66666666663</v>
      </c>
      <c r="I43" s="169">
        <f>(F43-H43)/H43</f>
        <v>-1.1182252682838798E-2</v>
      </c>
    </row>
    <row r="44" spans="1:9" ht="16.5">
      <c r="A44" s="37"/>
      <c r="B44" s="177" t="s">
        <v>36</v>
      </c>
      <c r="C44" s="164" t="s">
        <v>153</v>
      </c>
      <c r="D44" s="160" t="s">
        <v>161</v>
      </c>
      <c r="E44" s="185">
        <v>145946.25</v>
      </c>
      <c r="F44" s="185">
        <v>648071.42857142852</v>
      </c>
      <c r="G44" s="169">
        <f>(F44-E44)/E44</f>
        <v>3.4404801669890697</v>
      </c>
      <c r="H44" s="185">
        <v>640000</v>
      </c>
      <c r="I44" s="169">
        <f>(F44-H44)/H44</f>
        <v>1.2611607142857065E-2</v>
      </c>
    </row>
    <row r="45" spans="1:9" ht="16.5">
      <c r="A45" s="37"/>
      <c r="B45" s="177" t="s">
        <v>31</v>
      </c>
      <c r="C45" s="164" t="s">
        <v>105</v>
      </c>
      <c r="D45" s="160" t="s">
        <v>161</v>
      </c>
      <c r="E45" s="185">
        <v>303444.83333333337</v>
      </c>
      <c r="F45" s="185">
        <v>1573442.5</v>
      </c>
      <c r="G45" s="169">
        <f>(F45-E45)/E45</f>
        <v>4.1852670639199099</v>
      </c>
      <c r="H45" s="185">
        <v>1545100</v>
      </c>
      <c r="I45" s="169">
        <f>(F45-H45)/H45</f>
        <v>1.8343472914374475E-2</v>
      </c>
    </row>
    <row r="46" spans="1:9" ht="16.5" customHeight="1" thickBot="1">
      <c r="A46" s="38"/>
      <c r="B46" s="177" t="s">
        <v>34</v>
      </c>
      <c r="C46" s="164" t="s">
        <v>154</v>
      </c>
      <c r="D46" s="160" t="s">
        <v>161</v>
      </c>
      <c r="E46" s="188">
        <v>78220</v>
      </c>
      <c r="F46" s="188">
        <v>315771.11111111112</v>
      </c>
      <c r="G46" s="175">
        <f>(F46-E46)/E46</f>
        <v>3.0369612773090147</v>
      </c>
      <c r="H46" s="188">
        <v>290605.55555555556</v>
      </c>
      <c r="I46" s="175">
        <f>(F46-H46)/H46</f>
        <v>8.6596952723240764E-2</v>
      </c>
    </row>
    <row r="47" spans="1:9" ht="15.75" customHeight="1" thickBot="1">
      <c r="A47" s="234" t="s">
        <v>190</v>
      </c>
      <c r="B47" s="235"/>
      <c r="C47" s="235"/>
      <c r="D47" s="236"/>
      <c r="E47" s="83">
        <f>SUM(E41:E46)</f>
        <v>959503.78928571439</v>
      </c>
      <c r="F47" s="83">
        <f>SUM(F41:F46)</f>
        <v>4544375.4825396826</v>
      </c>
      <c r="G47" s="103">
        <f t="shared" ref="G47" si="4">(F47-E47)/E47</f>
        <v>3.7361725230107354</v>
      </c>
      <c r="H47" s="102">
        <f>SUM(H41:H46)</f>
        <v>4628030.4888888896</v>
      </c>
      <c r="I47" s="104">
        <f t="shared" ref="I47" si="5">(F47-H47)/H47</f>
        <v>-1.8075724987129681E-2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49</v>
      </c>
      <c r="C49" s="164" t="s">
        <v>158</v>
      </c>
      <c r="D49" s="168" t="s">
        <v>199</v>
      </c>
      <c r="E49" s="182">
        <v>25535.625</v>
      </c>
      <c r="F49" s="182">
        <v>163937.5</v>
      </c>
      <c r="G49" s="169">
        <f>(F49-E49)/E49</f>
        <v>5.419952517316494</v>
      </c>
      <c r="H49" s="182">
        <v>178933.33333333334</v>
      </c>
      <c r="I49" s="169">
        <f>(F49-H49)/H49</f>
        <v>-8.3806818181818232E-2</v>
      </c>
    </row>
    <row r="50" spans="1:9" ht="16.5">
      <c r="A50" s="37"/>
      <c r="B50" s="177" t="s">
        <v>45</v>
      </c>
      <c r="C50" s="164" t="s">
        <v>109</v>
      </c>
      <c r="D50" s="162" t="s">
        <v>108</v>
      </c>
      <c r="E50" s="185">
        <v>104975.33333333333</v>
      </c>
      <c r="F50" s="185">
        <v>365211.11111111112</v>
      </c>
      <c r="G50" s="169">
        <f>(F50-E50)/E50</f>
        <v>2.4790183514010704</v>
      </c>
      <c r="H50" s="185">
        <v>371857.14285714284</v>
      </c>
      <c r="I50" s="169">
        <f>(F50-H50)/H50</f>
        <v>-1.7872540231356902E-2</v>
      </c>
    </row>
    <row r="51" spans="1:9" ht="16.5">
      <c r="A51" s="37"/>
      <c r="B51" s="177" t="s">
        <v>48</v>
      </c>
      <c r="C51" s="164" t="s">
        <v>157</v>
      </c>
      <c r="D51" s="160" t="s">
        <v>114</v>
      </c>
      <c r="E51" s="185">
        <v>224958.16666666666</v>
      </c>
      <c r="F51" s="185">
        <v>1396210</v>
      </c>
      <c r="G51" s="169">
        <f>(F51-E51)/E51</f>
        <v>5.2065317329370124</v>
      </c>
      <c r="H51" s="185">
        <v>1408733.4</v>
      </c>
      <c r="I51" s="169">
        <f>(F51-H51)/H51</f>
        <v>-8.8898296867241933E-3</v>
      </c>
    </row>
    <row r="52" spans="1:9" ht="16.5">
      <c r="A52" s="37"/>
      <c r="B52" s="177" t="s">
        <v>47</v>
      </c>
      <c r="C52" s="164" t="s">
        <v>113</v>
      </c>
      <c r="D52" s="160" t="s">
        <v>114</v>
      </c>
      <c r="E52" s="185">
        <v>198299.58333333334</v>
      </c>
      <c r="F52" s="185">
        <v>1127675</v>
      </c>
      <c r="G52" s="169">
        <f>(F52-E52)/E52</f>
        <v>4.6867240013531708</v>
      </c>
      <c r="H52" s="185">
        <v>1135016.6666666667</v>
      </c>
      <c r="I52" s="169">
        <f>(F52-H52)/H52</f>
        <v>-6.4683337983290207E-3</v>
      </c>
    </row>
    <row r="53" spans="1:9" ht="16.5">
      <c r="A53" s="37"/>
      <c r="B53" s="177" t="s">
        <v>46</v>
      </c>
      <c r="C53" s="164" t="s">
        <v>111</v>
      </c>
      <c r="D53" s="162" t="s">
        <v>110</v>
      </c>
      <c r="E53" s="185">
        <v>65587.138888888876</v>
      </c>
      <c r="F53" s="185">
        <v>352002.77777777775</v>
      </c>
      <c r="G53" s="169">
        <f>(F53-E53)/E53</f>
        <v>4.3669482118149014</v>
      </c>
      <c r="H53" s="185">
        <v>341425</v>
      </c>
      <c r="I53" s="169">
        <f>(F53-H53)/H53</f>
        <v>3.0981263169884313E-2</v>
      </c>
    </row>
    <row r="54" spans="1:9" ht="16.5" customHeight="1" thickBot="1">
      <c r="A54" s="38"/>
      <c r="B54" s="177" t="s">
        <v>50</v>
      </c>
      <c r="C54" s="164" t="s">
        <v>159</v>
      </c>
      <c r="D54" s="161" t="s">
        <v>112</v>
      </c>
      <c r="E54" s="188">
        <v>265623.33333333331</v>
      </c>
      <c r="F54" s="188">
        <v>1974937.5</v>
      </c>
      <c r="G54" s="175">
        <f>(F54-E54)/E54</f>
        <v>6.4351054751716097</v>
      </c>
      <c r="H54" s="188">
        <v>1912900</v>
      </c>
      <c r="I54" s="175">
        <f>(F54-H54)/H54</f>
        <v>3.2431125516231903E-2</v>
      </c>
    </row>
    <row r="55" spans="1:9" ht="15.75" customHeight="1" thickBot="1">
      <c r="A55" s="234" t="s">
        <v>191</v>
      </c>
      <c r="B55" s="235"/>
      <c r="C55" s="235"/>
      <c r="D55" s="236"/>
      <c r="E55" s="83">
        <f>SUM(E49:E54)</f>
        <v>884979.1805555555</v>
      </c>
      <c r="F55" s="83">
        <f>SUM(F49:F54)</f>
        <v>5379973.888888889</v>
      </c>
      <c r="G55" s="103">
        <f t="shared" ref="G55" si="6">(F55-E55)/E55</f>
        <v>5.0792095532818653</v>
      </c>
      <c r="H55" s="83">
        <f>SUM(H49:H54)</f>
        <v>5348865.5428571431</v>
      </c>
      <c r="I55" s="104">
        <f t="shared" ref="I55" si="7">(F55-H55)/H55</f>
        <v>5.8158773636192585E-3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54</v>
      </c>
      <c r="C57" s="167" t="s">
        <v>121</v>
      </c>
      <c r="D57" s="168" t="s">
        <v>120</v>
      </c>
      <c r="E57" s="182">
        <v>45845.416666666664</v>
      </c>
      <c r="F57" s="143">
        <v>250628.57142857142</v>
      </c>
      <c r="G57" s="170">
        <f>(F57-E57)/E57</f>
        <v>4.4668184881128745</v>
      </c>
      <c r="H57" s="143">
        <v>262428.57142857142</v>
      </c>
      <c r="I57" s="170">
        <f>(F57-H57)/H57</f>
        <v>-4.4964616222101253E-2</v>
      </c>
    </row>
    <row r="58" spans="1:9" ht="16.5">
      <c r="A58" s="109"/>
      <c r="B58" s="199" t="s">
        <v>55</v>
      </c>
      <c r="C58" s="164" t="s">
        <v>122</v>
      </c>
      <c r="D58" s="160" t="s">
        <v>120</v>
      </c>
      <c r="E58" s="185">
        <v>54140.5</v>
      </c>
      <c r="F58" s="196">
        <v>245867.85714285713</v>
      </c>
      <c r="G58" s="169">
        <f>(F58-E58)/E58</f>
        <v>3.5412926948006969</v>
      </c>
      <c r="H58" s="196">
        <v>253471.42857142858</v>
      </c>
      <c r="I58" s="169">
        <f>(F58-H58)/H58</f>
        <v>-2.9997745589810148E-2</v>
      </c>
    </row>
    <row r="59" spans="1:9" ht="16.5">
      <c r="A59" s="109"/>
      <c r="B59" s="199" t="s">
        <v>40</v>
      </c>
      <c r="C59" s="164" t="s">
        <v>117</v>
      </c>
      <c r="D59" s="160" t="s">
        <v>114</v>
      </c>
      <c r="E59" s="185">
        <v>35666.033333333333</v>
      </c>
      <c r="F59" s="196">
        <v>159100</v>
      </c>
      <c r="G59" s="169">
        <f>(F59-E59)/E59</f>
        <v>3.4608268744959023</v>
      </c>
      <c r="H59" s="196">
        <v>163900</v>
      </c>
      <c r="I59" s="169">
        <f>(F59-H59)/H59</f>
        <v>-2.928615009151922E-2</v>
      </c>
    </row>
    <row r="60" spans="1:9" ht="16.5">
      <c r="A60" s="109"/>
      <c r="B60" s="199" t="s">
        <v>38</v>
      </c>
      <c r="C60" s="164" t="s">
        <v>115</v>
      </c>
      <c r="D60" s="160" t="s">
        <v>114</v>
      </c>
      <c r="E60" s="185">
        <v>43471.666666666664</v>
      </c>
      <c r="F60" s="196">
        <v>195220</v>
      </c>
      <c r="G60" s="169">
        <f>(F60-E60)/E60</f>
        <v>3.4907410957328531</v>
      </c>
      <c r="H60" s="196">
        <v>200475</v>
      </c>
      <c r="I60" s="169">
        <f>(F60-H60)/H60</f>
        <v>-2.6212744731263251E-2</v>
      </c>
    </row>
    <row r="61" spans="1:9" s="126" customFormat="1" ht="16.5">
      <c r="A61" s="148"/>
      <c r="B61" s="199" t="s">
        <v>56</v>
      </c>
      <c r="C61" s="164" t="s">
        <v>123</v>
      </c>
      <c r="D61" s="160" t="s">
        <v>120</v>
      </c>
      <c r="E61" s="185">
        <v>430875</v>
      </c>
      <c r="F61" s="201">
        <v>1624325</v>
      </c>
      <c r="G61" s="169">
        <f>(F61-E61)/E61</f>
        <v>2.7698288366695678</v>
      </c>
      <c r="H61" s="201">
        <v>1662100</v>
      </c>
      <c r="I61" s="169">
        <f>(F61-H61)/H61</f>
        <v>-2.2727272727272728E-2</v>
      </c>
    </row>
    <row r="62" spans="1:9" s="126" customFormat="1" ht="17.25" thickBot="1">
      <c r="A62" s="148"/>
      <c r="B62" s="200" t="s">
        <v>39</v>
      </c>
      <c r="C62" s="165" t="s">
        <v>116</v>
      </c>
      <c r="D62" s="161" t="s">
        <v>114</v>
      </c>
      <c r="E62" s="188">
        <v>49337.5</v>
      </c>
      <c r="F62" s="197">
        <v>190920</v>
      </c>
      <c r="G62" s="174">
        <f>(F62-E62)/E62</f>
        <v>2.8696731694958197</v>
      </c>
      <c r="H62" s="197">
        <v>193600</v>
      </c>
      <c r="I62" s="174">
        <f>(F62-H62)/H62</f>
        <v>-1.384297520661157E-2</v>
      </c>
    </row>
    <row r="63" spans="1:9" s="126" customFormat="1" ht="16.5">
      <c r="A63" s="148"/>
      <c r="B63" s="94" t="s">
        <v>41</v>
      </c>
      <c r="C63" s="163" t="s">
        <v>118</v>
      </c>
      <c r="D63" s="160" t="s">
        <v>114</v>
      </c>
      <c r="E63" s="185">
        <v>46535.833333333336</v>
      </c>
      <c r="F63" s="195">
        <v>215716.66666666666</v>
      </c>
      <c r="G63" s="169">
        <f>(F63-E63)/E63</f>
        <v>3.6354959439858168</v>
      </c>
      <c r="H63" s="195">
        <v>189750</v>
      </c>
      <c r="I63" s="169">
        <f>(F63-H63)/H63</f>
        <v>0.13684672815107593</v>
      </c>
    </row>
    <row r="64" spans="1:9" s="126" customFormat="1" ht="16.5">
      <c r="A64" s="148"/>
      <c r="B64" s="199" t="s">
        <v>42</v>
      </c>
      <c r="C64" s="164" t="s">
        <v>198</v>
      </c>
      <c r="D64" s="162" t="s">
        <v>114</v>
      </c>
      <c r="E64" s="192">
        <v>23561.458333333336</v>
      </c>
      <c r="F64" s="196">
        <v>134912.5</v>
      </c>
      <c r="G64" s="169">
        <f>(F64-E64)/E64</f>
        <v>4.725982581015959</v>
      </c>
      <c r="H64" s="196">
        <v>111980</v>
      </c>
      <c r="I64" s="169">
        <f>(F64-H64)/H64</f>
        <v>0.20479103411323452</v>
      </c>
    </row>
    <row r="65" spans="1:9" ht="16.5" customHeight="1" thickBot="1">
      <c r="A65" s="110"/>
      <c r="B65" s="200" t="s">
        <v>43</v>
      </c>
      <c r="C65" s="165" t="s">
        <v>119</v>
      </c>
      <c r="D65" s="161" t="s">
        <v>114</v>
      </c>
      <c r="E65" s="188">
        <v>7305.1875</v>
      </c>
      <c r="F65" s="188">
        <v>125990</v>
      </c>
      <c r="G65" s="174">
        <f>(F65-E65)/E65</f>
        <v>16.246648357759469</v>
      </c>
      <c r="H65" s="188">
        <v>97037.5</v>
      </c>
      <c r="I65" s="174">
        <f>(F65-H65)/H65</f>
        <v>0.29836403452273608</v>
      </c>
    </row>
    <row r="66" spans="1:9" ht="15.75" customHeight="1" thickBot="1">
      <c r="A66" s="234" t="s">
        <v>192</v>
      </c>
      <c r="B66" s="247"/>
      <c r="C66" s="247"/>
      <c r="D66" s="248"/>
      <c r="E66" s="99">
        <f>SUM(E57:E65)</f>
        <v>736738.59583333344</v>
      </c>
      <c r="F66" s="99">
        <f>SUM(F57:F65)</f>
        <v>3142680.5952380951</v>
      </c>
      <c r="G66" s="101">
        <f t="shared" ref="G66" si="8">(F66-E66)/E66</f>
        <v>3.2656657503919329</v>
      </c>
      <c r="H66" s="99">
        <f>SUM(H57:H65)</f>
        <v>3134742.5</v>
      </c>
      <c r="I66" s="152">
        <f t="shared" ref="I66" si="9">(F66-H66)/H66</f>
        <v>2.5322957908329468E-3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61</v>
      </c>
      <c r="C68" s="164" t="s">
        <v>130</v>
      </c>
      <c r="D68" s="168" t="s">
        <v>216</v>
      </c>
      <c r="E68" s="182">
        <v>276006.5625</v>
      </c>
      <c r="F68" s="190">
        <v>984244.4444444445</v>
      </c>
      <c r="G68" s="169">
        <f>(F68-E68)/E68</f>
        <v>2.566018269744744</v>
      </c>
      <c r="H68" s="190">
        <v>1046200</v>
      </c>
      <c r="I68" s="169">
        <f>(F68-H68)/H68</f>
        <v>-5.9219609592387215E-2</v>
      </c>
    </row>
    <row r="69" spans="1:9" ht="16.5">
      <c r="A69" s="37"/>
      <c r="B69" s="177" t="s">
        <v>60</v>
      </c>
      <c r="C69" s="164" t="s">
        <v>129</v>
      </c>
      <c r="D69" s="162" t="s">
        <v>215</v>
      </c>
      <c r="E69" s="185">
        <v>467423.28571428574</v>
      </c>
      <c r="F69" s="184">
        <v>2715393.75</v>
      </c>
      <c r="G69" s="169">
        <f>(F69-E69)/E69</f>
        <v>4.8092821495842095</v>
      </c>
      <c r="H69" s="184">
        <v>2777775</v>
      </c>
      <c r="I69" s="169">
        <f>(F69-H69)/H69</f>
        <v>-2.2457272457272456E-2</v>
      </c>
    </row>
    <row r="70" spans="1:9" ht="16.5">
      <c r="A70" s="37"/>
      <c r="B70" s="177" t="s">
        <v>62</v>
      </c>
      <c r="C70" s="164" t="s">
        <v>131</v>
      </c>
      <c r="D70" s="162" t="s">
        <v>125</v>
      </c>
      <c r="E70" s="185">
        <v>101687.5</v>
      </c>
      <c r="F70" s="184">
        <v>717495.5</v>
      </c>
      <c r="G70" s="169">
        <f>(F70-E70)/E70</f>
        <v>6.0558869084204057</v>
      </c>
      <c r="H70" s="184">
        <v>722668.25</v>
      </c>
      <c r="I70" s="169">
        <f>(F70-H70)/H70</f>
        <v>-7.157848708587931E-3</v>
      </c>
    </row>
    <row r="71" spans="1:9" ht="16.5">
      <c r="A71" s="37"/>
      <c r="B71" s="177" t="s">
        <v>64</v>
      </c>
      <c r="C71" s="164" t="s">
        <v>133</v>
      </c>
      <c r="D71" s="162" t="s">
        <v>127</v>
      </c>
      <c r="E71" s="185">
        <v>50365.9</v>
      </c>
      <c r="F71" s="184">
        <v>246712.5</v>
      </c>
      <c r="G71" s="169">
        <f>(F71-E71)/E71</f>
        <v>3.8984034833091439</v>
      </c>
      <c r="H71" s="184">
        <v>243650</v>
      </c>
      <c r="I71" s="169">
        <f>(F71-H71)/H71</f>
        <v>1.2569259183254669E-2</v>
      </c>
    </row>
    <row r="72" spans="1:9" ht="16.5">
      <c r="A72" s="37"/>
      <c r="B72" s="177" t="s">
        <v>59</v>
      </c>
      <c r="C72" s="164" t="s">
        <v>128</v>
      </c>
      <c r="D72" s="162" t="s">
        <v>124</v>
      </c>
      <c r="E72" s="185">
        <v>81060.388392857145</v>
      </c>
      <c r="F72" s="184">
        <v>511840.375</v>
      </c>
      <c r="G72" s="169">
        <f>(F72-E72)/E72</f>
        <v>5.3143094321159481</v>
      </c>
      <c r="H72" s="184">
        <v>492657.57142857142</v>
      </c>
      <c r="I72" s="169">
        <f>(F72-H72)/H72</f>
        <v>3.8937397259122042E-2</v>
      </c>
    </row>
    <row r="73" spans="1:9" ht="16.5" customHeight="1" thickBot="1">
      <c r="A73" s="37"/>
      <c r="B73" s="177" t="s">
        <v>63</v>
      </c>
      <c r="C73" s="164" t="s">
        <v>132</v>
      </c>
      <c r="D73" s="161" t="s">
        <v>126</v>
      </c>
      <c r="E73" s="188">
        <v>56703.571428571428</v>
      </c>
      <c r="F73" s="193">
        <v>326665.625</v>
      </c>
      <c r="G73" s="175">
        <f>(F73-E73)/E73</f>
        <v>4.7609356301568306</v>
      </c>
      <c r="H73" s="193">
        <v>297275</v>
      </c>
      <c r="I73" s="175">
        <f>(F73-H73)/H73</f>
        <v>9.8866790009250693E-2</v>
      </c>
    </row>
    <row r="74" spans="1:9" ht="15.75" customHeight="1" thickBot="1">
      <c r="A74" s="234" t="s">
        <v>214</v>
      </c>
      <c r="B74" s="235"/>
      <c r="C74" s="235"/>
      <c r="D74" s="236"/>
      <c r="E74" s="83">
        <f>SUM(E68:E73)</f>
        <v>1033247.2080357143</v>
      </c>
      <c r="F74" s="83">
        <f>SUM(F68:F73)</f>
        <v>5502352.194444444</v>
      </c>
      <c r="G74" s="103">
        <f t="shared" ref="G74" si="10">(F74-E74)/E74</f>
        <v>4.3253008105435446</v>
      </c>
      <c r="H74" s="83">
        <f>SUM(H68:H73)</f>
        <v>5580225.8214285718</v>
      </c>
      <c r="I74" s="104">
        <f t="shared" ref="I74" si="11">(F74-H74)/H74</f>
        <v>-1.3955282362424479E-2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68</v>
      </c>
      <c r="C76" s="166" t="s">
        <v>138</v>
      </c>
      <c r="D76" s="168" t="s">
        <v>134</v>
      </c>
      <c r="E76" s="182">
        <v>54714.125</v>
      </c>
      <c r="F76" s="182">
        <v>299656.25</v>
      </c>
      <c r="G76" s="169">
        <f>(F76-E76)/E76</f>
        <v>4.4767621706460625</v>
      </c>
      <c r="H76" s="182">
        <v>310200</v>
      </c>
      <c r="I76" s="169">
        <f>(F76-H76)/H76</f>
        <v>-3.3990167633784658E-2</v>
      </c>
    </row>
    <row r="77" spans="1:9" ht="16.5">
      <c r="A77" s="37"/>
      <c r="B77" s="177" t="s">
        <v>71</v>
      </c>
      <c r="C77" s="164" t="s">
        <v>200</v>
      </c>
      <c r="D77" s="162" t="s">
        <v>134</v>
      </c>
      <c r="E77" s="185">
        <v>24359.714285714286</v>
      </c>
      <c r="F77" s="185">
        <v>137958.33333333334</v>
      </c>
      <c r="G77" s="169">
        <f>(F77-E77)/E77</f>
        <v>4.6633806010704637</v>
      </c>
      <c r="H77" s="185">
        <v>140433.33333333334</v>
      </c>
      <c r="I77" s="169">
        <f>(F77-H77)/H77</f>
        <v>-1.7624020887728457E-2</v>
      </c>
    </row>
    <row r="78" spans="1:9" ht="16.5">
      <c r="A78" s="37"/>
      <c r="B78" s="177" t="s">
        <v>69</v>
      </c>
      <c r="C78" s="164" t="s">
        <v>140</v>
      </c>
      <c r="D78" s="162" t="s">
        <v>136</v>
      </c>
      <c r="E78" s="185">
        <v>22190.276785714286</v>
      </c>
      <c r="F78" s="185">
        <v>98661.111111111109</v>
      </c>
      <c r="G78" s="169">
        <f>(F78-E78)/E78</f>
        <v>3.4461415269334275</v>
      </c>
      <c r="H78" s="185">
        <v>98057.142857142855</v>
      </c>
      <c r="I78" s="169">
        <f>(F78-H78)/H78</f>
        <v>6.1593499093499145E-3</v>
      </c>
    </row>
    <row r="79" spans="1:9" ht="16.5">
      <c r="A79" s="37"/>
      <c r="B79" s="177" t="s">
        <v>67</v>
      </c>
      <c r="C79" s="164" t="s">
        <v>139</v>
      </c>
      <c r="D79" s="162" t="s">
        <v>135</v>
      </c>
      <c r="E79" s="185">
        <v>37221.441666666666</v>
      </c>
      <c r="F79" s="185">
        <v>228168.75</v>
      </c>
      <c r="G79" s="169">
        <f>(F79-E79)/E79</f>
        <v>5.1300352641723315</v>
      </c>
      <c r="H79" s="185">
        <v>225775</v>
      </c>
      <c r="I79" s="169">
        <f>(F79-H79)/H79</f>
        <v>1.0602369615767911E-2</v>
      </c>
    </row>
    <row r="80" spans="1:9" ht="16.5" customHeight="1" thickBot="1">
      <c r="A80" s="38"/>
      <c r="B80" s="177" t="s">
        <v>70</v>
      </c>
      <c r="C80" s="164" t="s">
        <v>141</v>
      </c>
      <c r="D80" s="161" t="s">
        <v>137</v>
      </c>
      <c r="E80" s="188">
        <v>29187.6875</v>
      </c>
      <c r="F80" s="188">
        <v>162325</v>
      </c>
      <c r="G80" s="169">
        <f>(F80-E80)/E80</f>
        <v>4.5614203763144987</v>
      </c>
      <c r="H80" s="188">
        <v>151120</v>
      </c>
      <c r="I80" s="169">
        <f>(F80-H80)/H80</f>
        <v>7.4146373742721011E-2</v>
      </c>
    </row>
    <row r="81" spans="1:11" ht="15.75" customHeight="1" thickBot="1">
      <c r="A81" s="234" t="s">
        <v>193</v>
      </c>
      <c r="B81" s="235"/>
      <c r="C81" s="235"/>
      <c r="D81" s="236"/>
      <c r="E81" s="83">
        <f>SUM(E76:E80)</f>
        <v>167673.24523809523</v>
      </c>
      <c r="F81" s="83">
        <f>SUM(F76:F80)</f>
        <v>926769.4444444445</v>
      </c>
      <c r="G81" s="103">
        <f t="shared" ref="G81" si="12">(F81-E81)/E81</f>
        <v>4.5272350882720502</v>
      </c>
      <c r="H81" s="83">
        <f>SUM(H76:H80)</f>
        <v>925585.47619047621</v>
      </c>
      <c r="I81" s="104">
        <f t="shared" ref="I81" si="13">(F81-H81)/H81</f>
        <v>1.2791560416886174E-3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74</v>
      </c>
      <c r="C83" s="164" t="s">
        <v>144</v>
      </c>
      <c r="D83" s="168" t="s">
        <v>142</v>
      </c>
      <c r="E83" s="185">
        <v>19651.599999999999</v>
      </c>
      <c r="F83" s="182">
        <v>75710.71428571429</v>
      </c>
      <c r="G83" s="170">
        <f>(F83-E83)/E83</f>
        <v>2.8526488573812969</v>
      </c>
      <c r="H83" s="182">
        <v>91025</v>
      </c>
      <c r="I83" s="170">
        <f>(F83-H83)/H83</f>
        <v>-0.16824263349943103</v>
      </c>
    </row>
    <row r="84" spans="1:11" ht="16.5">
      <c r="A84" s="37"/>
      <c r="B84" s="177" t="s">
        <v>79</v>
      </c>
      <c r="C84" s="164" t="s">
        <v>155</v>
      </c>
      <c r="D84" s="160" t="s">
        <v>156</v>
      </c>
      <c r="E84" s="185">
        <v>70500</v>
      </c>
      <c r="F84" s="185">
        <v>841366.66666666663</v>
      </c>
      <c r="G84" s="169">
        <f>(F84-E84)/E84</f>
        <v>10.934278959810873</v>
      </c>
      <c r="H84" s="185">
        <v>860933.33333333337</v>
      </c>
      <c r="I84" s="169">
        <f>(F84-H84)/H84</f>
        <v>-2.2727272727272818E-2</v>
      </c>
    </row>
    <row r="85" spans="1:11" ht="16.5">
      <c r="A85" s="37"/>
      <c r="B85" s="177" t="s">
        <v>76</v>
      </c>
      <c r="C85" s="164" t="s">
        <v>143</v>
      </c>
      <c r="D85" s="162" t="s">
        <v>161</v>
      </c>
      <c r="E85" s="185">
        <v>24717.976190476191</v>
      </c>
      <c r="F85" s="176">
        <v>106365</v>
      </c>
      <c r="G85" s="169">
        <f>(F85-E85)/E85</f>
        <v>3.3031435575612509</v>
      </c>
      <c r="H85" s="176">
        <v>107185.55555555556</v>
      </c>
      <c r="I85" s="169">
        <f>(F85-H85)/H85</f>
        <v>-7.6554676728830149E-3</v>
      </c>
    </row>
    <row r="86" spans="1:11" ht="16.5">
      <c r="A86" s="37"/>
      <c r="B86" s="177" t="s">
        <v>78</v>
      </c>
      <c r="C86" s="164" t="s">
        <v>149</v>
      </c>
      <c r="D86" s="162" t="s">
        <v>147</v>
      </c>
      <c r="E86" s="185">
        <v>26327.308035714286</v>
      </c>
      <c r="F86" s="185">
        <v>152950</v>
      </c>
      <c r="G86" s="169">
        <f>(F86-E86)/E86</f>
        <v>4.8095571257234431</v>
      </c>
      <c r="H86" s="185">
        <v>150150</v>
      </c>
      <c r="I86" s="169">
        <f>(F86-H86)/H86</f>
        <v>1.8648018648018648E-2</v>
      </c>
    </row>
    <row r="87" spans="1:11" ht="16.5">
      <c r="A87" s="37"/>
      <c r="B87" s="177" t="s">
        <v>77</v>
      </c>
      <c r="C87" s="164" t="s">
        <v>146</v>
      </c>
      <c r="D87" s="173" t="s">
        <v>162</v>
      </c>
      <c r="E87" s="194">
        <v>14748.055555555555</v>
      </c>
      <c r="F87" s="194">
        <v>105272.5</v>
      </c>
      <c r="G87" s="169">
        <f>(F87-E87)/E87</f>
        <v>6.1380596312131539</v>
      </c>
      <c r="H87" s="194">
        <v>101565.5</v>
      </c>
      <c r="I87" s="169">
        <f>(F87-H87)/H87</f>
        <v>3.6498614194780711E-2</v>
      </c>
    </row>
    <row r="88" spans="1:11" ht="16.5">
      <c r="A88" s="37"/>
      <c r="B88" s="177" t="s">
        <v>80</v>
      </c>
      <c r="C88" s="164" t="s">
        <v>151</v>
      </c>
      <c r="D88" s="173" t="s">
        <v>150</v>
      </c>
      <c r="E88" s="194">
        <v>39246.850000000006</v>
      </c>
      <c r="F88" s="194">
        <v>188363.88888888888</v>
      </c>
      <c r="G88" s="169">
        <f>(F88-E88)/E88</f>
        <v>3.7994651516972406</v>
      </c>
      <c r="H88" s="194">
        <v>180306</v>
      </c>
      <c r="I88" s="169">
        <f>(F88-H88)/H88</f>
        <v>4.4690076253085735E-2</v>
      </c>
    </row>
    <row r="89" spans="1:11" ht="16.5" customHeight="1" thickBot="1">
      <c r="A89" s="35"/>
      <c r="B89" s="178" t="s">
        <v>75</v>
      </c>
      <c r="C89" s="165" t="s">
        <v>148</v>
      </c>
      <c r="D89" s="161" t="s">
        <v>145</v>
      </c>
      <c r="E89" s="188">
        <v>10154.633333333333</v>
      </c>
      <c r="F89" s="188">
        <v>48590</v>
      </c>
      <c r="G89" s="171">
        <f>(F89-E89)/E89</f>
        <v>3.7850078289385145</v>
      </c>
      <c r="H89" s="188">
        <v>46466.666666666664</v>
      </c>
      <c r="I89" s="171">
        <f>(F89-H89)/H89</f>
        <v>4.5695839311334342E-2</v>
      </c>
    </row>
    <row r="90" spans="1:11" ht="15.75" customHeight="1" thickBot="1">
      <c r="A90" s="234" t="s">
        <v>194</v>
      </c>
      <c r="B90" s="235"/>
      <c r="C90" s="235"/>
      <c r="D90" s="236"/>
      <c r="E90" s="83">
        <f>SUM(E83:E89)</f>
        <v>205346.42311507938</v>
      </c>
      <c r="F90" s="83">
        <f>SUM(F83:F89)</f>
        <v>1518618.7698412701</v>
      </c>
      <c r="G90" s="111">
        <f t="shared" ref="G90:G91" si="14">(F90-E90)/E90</f>
        <v>6.3953991835066546</v>
      </c>
      <c r="H90" s="83">
        <f>SUM(H83:H89)</f>
        <v>1537632.0555555557</v>
      </c>
      <c r="I90" s="104">
        <f t="shared" ref="I90:I91" si="15">(F90-H90)/H90</f>
        <v>-1.2365302638943792E-2</v>
      </c>
    </row>
    <row r="91" spans="1:11" ht="15.75" customHeight="1" thickBot="1">
      <c r="A91" s="234" t="s">
        <v>195</v>
      </c>
      <c r="B91" s="235"/>
      <c r="C91" s="235"/>
      <c r="D91" s="236"/>
      <c r="E91" s="99">
        <f>SUM(E90+E81+E74+E66+E55+E47+E39+E32)</f>
        <v>4337338.2516865078</v>
      </c>
      <c r="F91" s="99">
        <f>SUM(F32,F39,F47,F55,F66,F74,F81,F90)</f>
        <v>22399791.615079362</v>
      </c>
      <c r="G91" s="101">
        <f t="shared" si="14"/>
        <v>4.1644096713853349</v>
      </c>
      <c r="H91" s="99">
        <f>SUM(H32,H39,H47,H55,H66,H74,H81,H90)</f>
        <v>22325461.034920637</v>
      </c>
      <c r="I91" s="112">
        <f t="shared" si="15"/>
        <v>3.3294085189309332E-3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B13:B14"/>
    <mergeCell ref="C13:C14"/>
    <mergeCell ref="D13:D14"/>
    <mergeCell ref="E13:E14"/>
    <mergeCell ref="A9:I9"/>
    <mergeCell ref="H13:H14"/>
    <mergeCell ref="I13:I14"/>
    <mergeCell ref="D11:E11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20" bestFit="1" customWidth="1"/>
    <col min="12" max="12" width="9.140625" style="220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205</v>
      </c>
      <c r="B9" s="26"/>
      <c r="C9" s="26"/>
      <c r="D9" s="26"/>
      <c r="E9" s="219"/>
      <c r="F9" s="219"/>
    </row>
    <row r="10" spans="1:12" ht="18">
      <c r="A10" s="2" t="s">
        <v>206</v>
      </c>
      <c r="B10" s="2"/>
      <c r="C10" s="2"/>
    </row>
    <row r="11" spans="1:12" ht="18">
      <c r="A11" s="2" t="s">
        <v>229</v>
      </c>
    </row>
    <row r="12" spans="1:12" ht="15.75" thickBot="1"/>
    <row r="13" spans="1:12" ht="24.75" customHeight="1">
      <c r="A13" s="228" t="s">
        <v>3</v>
      </c>
      <c r="B13" s="228"/>
      <c r="C13" s="230" t="s">
        <v>0</v>
      </c>
      <c r="D13" s="224" t="s">
        <v>207</v>
      </c>
      <c r="E13" s="224" t="s">
        <v>208</v>
      </c>
      <c r="F13" s="224" t="s">
        <v>209</v>
      </c>
      <c r="G13" s="224" t="s">
        <v>210</v>
      </c>
      <c r="H13" s="224" t="s">
        <v>211</v>
      </c>
      <c r="I13" s="224" t="s">
        <v>212</v>
      </c>
    </row>
    <row r="14" spans="1:12" ht="24.75" customHeight="1" thickBot="1">
      <c r="A14" s="229"/>
      <c r="B14" s="229"/>
      <c r="C14" s="231"/>
      <c r="D14" s="244"/>
      <c r="E14" s="244"/>
      <c r="F14" s="244"/>
      <c r="G14" s="225"/>
      <c r="H14" s="244"/>
      <c r="I14" s="244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6"/>
    </row>
    <row r="16" spans="1:12" ht="18">
      <c r="A16" s="87"/>
      <c r="B16" s="207" t="s">
        <v>4</v>
      </c>
      <c r="C16" s="163" t="s">
        <v>163</v>
      </c>
      <c r="D16" s="208">
        <v>60000</v>
      </c>
      <c r="E16" s="208">
        <v>65000</v>
      </c>
      <c r="F16" s="208">
        <v>60000</v>
      </c>
      <c r="G16" s="155">
        <v>67500</v>
      </c>
      <c r="H16" s="155">
        <v>60000</v>
      </c>
      <c r="I16" s="155">
        <f>AVERAGE(D16:H16)</f>
        <v>62500</v>
      </c>
      <c r="K16" s="206"/>
      <c r="L16" s="209"/>
    </row>
    <row r="17" spans="1:16" ht="18">
      <c r="A17" s="88"/>
      <c r="B17" s="210" t="s">
        <v>5</v>
      </c>
      <c r="C17" s="164" t="s">
        <v>164</v>
      </c>
      <c r="D17" s="202">
        <v>65000</v>
      </c>
      <c r="E17" s="202">
        <v>60000</v>
      </c>
      <c r="F17" s="202">
        <v>62500</v>
      </c>
      <c r="G17" s="125">
        <v>65000</v>
      </c>
      <c r="H17" s="125">
        <v>75000</v>
      </c>
      <c r="I17" s="155">
        <f t="shared" ref="I17:I40" si="0">AVERAGE(D17:H17)</f>
        <v>65500</v>
      </c>
      <c r="K17" s="206"/>
      <c r="L17" s="209"/>
    </row>
    <row r="18" spans="1:16" ht="18">
      <c r="A18" s="88"/>
      <c r="B18" s="210" t="s">
        <v>6</v>
      </c>
      <c r="C18" s="164" t="s">
        <v>165</v>
      </c>
      <c r="D18" s="202">
        <v>60000</v>
      </c>
      <c r="E18" s="211">
        <v>75000</v>
      </c>
      <c r="F18" s="202">
        <v>67500</v>
      </c>
      <c r="G18" s="125">
        <v>63000</v>
      </c>
      <c r="H18" s="125">
        <v>50000</v>
      </c>
      <c r="I18" s="155">
        <f t="shared" si="0"/>
        <v>63100</v>
      </c>
      <c r="K18" s="206"/>
      <c r="L18" s="209"/>
    </row>
    <row r="19" spans="1:16" ht="18">
      <c r="A19" s="88"/>
      <c r="B19" s="210" t="s">
        <v>7</v>
      </c>
      <c r="C19" s="164" t="s">
        <v>166</v>
      </c>
      <c r="D19" s="202">
        <v>22000</v>
      </c>
      <c r="E19" s="202">
        <v>30000</v>
      </c>
      <c r="F19" s="202">
        <v>22500</v>
      </c>
      <c r="G19" s="125">
        <v>25000</v>
      </c>
      <c r="H19" s="125">
        <v>20000</v>
      </c>
      <c r="I19" s="155">
        <f t="shared" si="0"/>
        <v>23900</v>
      </c>
      <c r="K19" s="206"/>
      <c r="L19" s="209"/>
      <c r="P19" s="220"/>
    </row>
    <row r="20" spans="1:16" ht="18">
      <c r="A20" s="88"/>
      <c r="B20" s="210" t="s">
        <v>8</v>
      </c>
      <c r="C20" s="164" t="s">
        <v>167</v>
      </c>
      <c r="D20" s="202">
        <v>320000</v>
      </c>
      <c r="E20" s="202">
        <v>300000</v>
      </c>
      <c r="F20" s="211">
        <v>285000</v>
      </c>
      <c r="G20" s="125">
        <v>315000</v>
      </c>
      <c r="H20" s="125">
        <v>300000</v>
      </c>
      <c r="I20" s="155">
        <f t="shared" si="0"/>
        <v>304000</v>
      </c>
      <c r="K20" s="206"/>
      <c r="L20" s="209"/>
    </row>
    <row r="21" spans="1:16" ht="18.75" customHeight="1">
      <c r="A21" s="88"/>
      <c r="B21" s="210" t="s">
        <v>9</v>
      </c>
      <c r="C21" s="164" t="s">
        <v>168</v>
      </c>
      <c r="D21" s="202">
        <v>65000</v>
      </c>
      <c r="E21" s="202">
        <v>75000</v>
      </c>
      <c r="F21" s="202">
        <v>72500</v>
      </c>
      <c r="G21" s="125">
        <v>60000</v>
      </c>
      <c r="H21" s="125">
        <v>73333</v>
      </c>
      <c r="I21" s="155">
        <f t="shared" si="0"/>
        <v>69166.600000000006</v>
      </c>
      <c r="K21" s="206"/>
      <c r="L21" s="209"/>
    </row>
    <row r="22" spans="1:16" ht="18">
      <c r="A22" s="88"/>
      <c r="B22" s="210" t="s">
        <v>10</v>
      </c>
      <c r="C22" s="164" t="s">
        <v>169</v>
      </c>
      <c r="D22" s="202">
        <v>60000</v>
      </c>
      <c r="E22" s="202">
        <v>45000</v>
      </c>
      <c r="F22" s="202">
        <v>50000</v>
      </c>
      <c r="G22" s="125">
        <v>70000</v>
      </c>
      <c r="H22" s="125">
        <v>60000</v>
      </c>
      <c r="I22" s="155">
        <f t="shared" si="0"/>
        <v>57000</v>
      </c>
      <c r="K22" s="206"/>
      <c r="L22" s="209"/>
    </row>
    <row r="23" spans="1:16" ht="18">
      <c r="A23" s="88"/>
      <c r="B23" s="210" t="s">
        <v>11</v>
      </c>
      <c r="C23" s="164" t="s">
        <v>170</v>
      </c>
      <c r="D23" s="202">
        <v>15000</v>
      </c>
      <c r="E23" s="202">
        <v>10000</v>
      </c>
      <c r="F23" s="211">
        <v>11250</v>
      </c>
      <c r="G23" s="125">
        <v>20000</v>
      </c>
      <c r="H23" s="125">
        <v>8333</v>
      </c>
      <c r="I23" s="155">
        <f t="shared" si="0"/>
        <v>12916.6</v>
      </c>
      <c r="K23" s="206"/>
      <c r="L23" s="209"/>
    </row>
    <row r="24" spans="1:16" ht="18">
      <c r="A24" s="88"/>
      <c r="B24" s="210" t="s">
        <v>12</v>
      </c>
      <c r="C24" s="164" t="s">
        <v>171</v>
      </c>
      <c r="D24" s="202">
        <v>15000</v>
      </c>
      <c r="E24" s="202">
        <v>10000</v>
      </c>
      <c r="F24" s="202">
        <v>30000</v>
      </c>
      <c r="G24" s="125">
        <v>20000</v>
      </c>
      <c r="H24" s="125">
        <v>15000</v>
      </c>
      <c r="I24" s="155">
        <f t="shared" si="0"/>
        <v>18000</v>
      </c>
      <c r="K24" s="206"/>
      <c r="L24" s="209"/>
    </row>
    <row r="25" spans="1:16" ht="18">
      <c r="A25" s="88"/>
      <c r="B25" s="210" t="s">
        <v>13</v>
      </c>
      <c r="C25" s="164" t="s">
        <v>172</v>
      </c>
      <c r="D25" s="202">
        <v>15000</v>
      </c>
      <c r="E25" s="202">
        <v>10000</v>
      </c>
      <c r="F25" s="202">
        <v>30000</v>
      </c>
      <c r="G25" s="125">
        <v>20000</v>
      </c>
      <c r="H25" s="125">
        <v>15000</v>
      </c>
      <c r="I25" s="155">
        <f t="shared" si="0"/>
        <v>18000</v>
      </c>
      <c r="K25" s="206"/>
      <c r="L25" s="209"/>
    </row>
    <row r="26" spans="1:16" ht="18">
      <c r="A26" s="88"/>
      <c r="B26" s="210" t="s">
        <v>14</v>
      </c>
      <c r="C26" s="164" t="s">
        <v>173</v>
      </c>
      <c r="D26" s="202">
        <v>15000</v>
      </c>
      <c r="E26" s="202">
        <v>10000</v>
      </c>
      <c r="F26" s="202">
        <v>20000</v>
      </c>
      <c r="G26" s="125">
        <v>20000</v>
      </c>
      <c r="H26" s="125">
        <v>10000</v>
      </c>
      <c r="I26" s="155">
        <f t="shared" si="0"/>
        <v>15000</v>
      </c>
      <c r="K26" s="206"/>
      <c r="L26" s="209"/>
    </row>
    <row r="27" spans="1:16" ht="18">
      <c r="A27" s="88"/>
      <c r="B27" s="210" t="s">
        <v>15</v>
      </c>
      <c r="C27" s="164" t="s">
        <v>174</v>
      </c>
      <c r="D27" s="202">
        <v>45000</v>
      </c>
      <c r="E27" s="202">
        <v>35000</v>
      </c>
      <c r="F27" s="202">
        <v>32500</v>
      </c>
      <c r="G27" s="125">
        <v>40000</v>
      </c>
      <c r="H27" s="125">
        <v>28333</v>
      </c>
      <c r="I27" s="155">
        <f t="shared" si="0"/>
        <v>36166.6</v>
      </c>
      <c r="K27" s="206"/>
      <c r="L27" s="209"/>
    </row>
    <row r="28" spans="1:16" ht="18">
      <c r="A28" s="88"/>
      <c r="B28" s="210" t="s">
        <v>16</v>
      </c>
      <c r="C28" s="164" t="s">
        <v>175</v>
      </c>
      <c r="D28" s="202">
        <v>15000</v>
      </c>
      <c r="E28" s="202">
        <v>10000</v>
      </c>
      <c r="F28" s="202">
        <v>17500</v>
      </c>
      <c r="G28" s="125">
        <v>20000</v>
      </c>
      <c r="H28" s="125">
        <v>21666</v>
      </c>
      <c r="I28" s="155">
        <f t="shared" si="0"/>
        <v>16833.2</v>
      </c>
      <c r="K28" s="206"/>
      <c r="L28" s="209"/>
    </row>
    <row r="29" spans="1:16" ht="18">
      <c r="A29" s="88"/>
      <c r="B29" s="210" t="s">
        <v>17</v>
      </c>
      <c r="C29" s="164" t="s">
        <v>176</v>
      </c>
      <c r="D29" s="202">
        <v>125000</v>
      </c>
      <c r="E29" s="211">
        <v>100000</v>
      </c>
      <c r="F29" s="202">
        <v>117500</v>
      </c>
      <c r="G29" s="125">
        <v>90000</v>
      </c>
      <c r="H29" s="125">
        <v>86666</v>
      </c>
      <c r="I29" s="155">
        <f t="shared" si="0"/>
        <v>103833.2</v>
      </c>
      <c r="K29" s="206"/>
      <c r="L29" s="209"/>
    </row>
    <row r="30" spans="1:16" ht="18">
      <c r="A30" s="88"/>
      <c r="B30" s="210" t="s">
        <v>18</v>
      </c>
      <c r="C30" s="164" t="s">
        <v>177</v>
      </c>
      <c r="D30" s="202">
        <v>33000</v>
      </c>
      <c r="E30" s="202">
        <v>90000</v>
      </c>
      <c r="F30" s="202">
        <v>30000</v>
      </c>
      <c r="G30" s="125">
        <v>35000</v>
      </c>
      <c r="H30" s="125">
        <v>26666</v>
      </c>
      <c r="I30" s="155">
        <f t="shared" si="0"/>
        <v>42933.2</v>
      </c>
      <c r="K30" s="206"/>
      <c r="L30" s="209"/>
    </row>
    <row r="31" spans="1:16" ht="16.5" customHeight="1" thickBot="1">
      <c r="A31" s="89"/>
      <c r="B31" s="212" t="s">
        <v>19</v>
      </c>
      <c r="C31" s="165" t="s">
        <v>178</v>
      </c>
      <c r="D31" s="203">
        <v>42000</v>
      </c>
      <c r="E31" s="203">
        <v>40000</v>
      </c>
      <c r="F31" s="203">
        <v>45000</v>
      </c>
      <c r="G31" s="158">
        <v>40000</v>
      </c>
      <c r="H31" s="158">
        <v>40000</v>
      </c>
      <c r="I31" s="155">
        <f t="shared" si="0"/>
        <v>41400</v>
      </c>
      <c r="K31" s="206"/>
      <c r="L31" s="209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3"/>
      <c r="L32" s="214"/>
    </row>
    <row r="33" spans="1:12" ht="18">
      <c r="A33" s="87"/>
      <c r="B33" s="207" t="s">
        <v>26</v>
      </c>
      <c r="C33" s="166" t="s">
        <v>179</v>
      </c>
      <c r="D33" s="208">
        <v>37000</v>
      </c>
      <c r="E33" s="208">
        <v>75000</v>
      </c>
      <c r="F33" s="208">
        <v>62500</v>
      </c>
      <c r="G33" s="155">
        <v>81500</v>
      </c>
      <c r="H33" s="155">
        <v>63333</v>
      </c>
      <c r="I33" s="155">
        <f t="shared" si="0"/>
        <v>63866.6</v>
      </c>
      <c r="K33" s="215"/>
      <c r="L33" s="209"/>
    </row>
    <row r="34" spans="1:12" ht="18">
      <c r="A34" s="88"/>
      <c r="B34" s="210" t="s">
        <v>27</v>
      </c>
      <c r="C34" s="164" t="s">
        <v>180</v>
      </c>
      <c r="D34" s="202">
        <v>37000</v>
      </c>
      <c r="E34" s="202">
        <v>75000</v>
      </c>
      <c r="F34" s="202">
        <v>55000</v>
      </c>
      <c r="G34" s="125">
        <v>81500</v>
      </c>
      <c r="H34" s="125">
        <v>60000</v>
      </c>
      <c r="I34" s="155">
        <f t="shared" si="0"/>
        <v>61700</v>
      </c>
      <c r="K34" s="215"/>
      <c r="L34" s="209"/>
    </row>
    <row r="35" spans="1:12" ht="18">
      <c r="A35" s="88"/>
      <c r="B35" s="207" t="s">
        <v>28</v>
      </c>
      <c r="C35" s="164" t="s">
        <v>181</v>
      </c>
      <c r="D35" s="202">
        <v>45000</v>
      </c>
      <c r="E35" s="202">
        <v>40000</v>
      </c>
      <c r="F35" s="202">
        <v>45000</v>
      </c>
      <c r="G35" s="125">
        <v>46000</v>
      </c>
      <c r="H35" s="125">
        <v>46666</v>
      </c>
      <c r="I35" s="155">
        <f t="shared" si="0"/>
        <v>44533.2</v>
      </c>
      <c r="K35" s="215"/>
      <c r="L35" s="209"/>
    </row>
    <row r="36" spans="1:12" ht="18">
      <c r="A36" s="88"/>
      <c r="B36" s="210" t="s">
        <v>29</v>
      </c>
      <c r="C36" s="164" t="s">
        <v>182</v>
      </c>
      <c r="D36" s="202">
        <v>40000</v>
      </c>
      <c r="E36" s="202">
        <v>30000</v>
      </c>
      <c r="F36" s="202">
        <v>37500</v>
      </c>
      <c r="G36" s="125">
        <v>55000</v>
      </c>
      <c r="H36" s="125">
        <v>38333</v>
      </c>
      <c r="I36" s="155">
        <f t="shared" si="0"/>
        <v>40166.6</v>
      </c>
      <c r="K36" s="215"/>
      <c r="L36" s="209"/>
    </row>
    <row r="37" spans="1:12" ht="16.5" customHeight="1" thickBot="1">
      <c r="A37" s="89"/>
      <c r="B37" s="207" t="s">
        <v>30</v>
      </c>
      <c r="C37" s="164" t="s">
        <v>183</v>
      </c>
      <c r="D37" s="202">
        <v>25000</v>
      </c>
      <c r="E37" s="202">
        <v>15000</v>
      </c>
      <c r="F37" s="202">
        <v>40000</v>
      </c>
      <c r="G37" s="125">
        <v>30000</v>
      </c>
      <c r="H37" s="125">
        <v>18333</v>
      </c>
      <c r="I37" s="155">
        <f t="shared" si="0"/>
        <v>25666.6</v>
      </c>
      <c r="K37" s="215"/>
      <c r="L37" s="209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3"/>
      <c r="L38" s="214"/>
    </row>
    <row r="39" spans="1:12" ht="18">
      <c r="A39" s="87"/>
      <c r="B39" s="216" t="s">
        <v>31</v>
      </c>
      <c r="C39" s="167" t="s">
        <v>213</v>
      </c>
      <c r="D39" s="181">
        <v>1600000</v>
      </c>
      <c r="E39" s="181">
        <v>1600000</v>
      </c>
      <c r="F39" s="181">
        <v>1505000</v>
      </c>
      <c r="G39" s="217">
        <v>1425000</v>
      </c>
      <c r="H39" s="217">
        <v>1500000</v>
      </c>
      <c r="I39" s="155">
        <f t="shared" si="0"/>
        <v>1526000</v>
      </c>
      <c r="K39" s="215"/>
      <c r="L39" s="209"/>
    </row>
    <row r="40" spans="1:12" ht="18.75" thickBot="1">
      <c r="A40" s="89"/>
      <c r="B40" s="212" t="s">
        <v>32</v>
      </c>
      <c r="C40" s="165" t="s">
        <v>185</v>
      </c>
      <c r="D40" s="187">
        <v>1200000</v>
      </c>
      <c r="E40" s="187">
        <v>1200000</v>
      </c>
      <c r="F40" s="187">
        <v>1182500</v>
      </c>
      <c r="G40" s="157">
        <v>1076000</v>
      </c>
      <c r="H40" s="157">
        <v>1133333</v>
      </c>
      <c r="I40" s="155">
        <f t="shared" si="0"/>
        <v>1158366.6000000001</v>
      </c>
      <c r="K40" s="215"/>
      <c r="L40" s="209"/>
    </row>
    <row r="41" spans="1:12">
      <c r="D41" s="90">
        <f>SUM(D16:D40)</f>
        <v>3956000</v>
      </c>
      <c r="E41" s="90">
        <f t="shared" ref="E41:H41" si="1">SUM(E16:E40)</f>
        <v>4000000</v>
      </c>
      <c r="F41" s="90">
        <f t="shared" si="1"/>
        <v>3881250</v>
      </c>
      <c r="G41" s="90">
        <f t="shared" si="1"/>
        <v>3765500</v>
      </c>
      <c r="H41" s="90">
        <f t="shared" si="1"/>
        <v>3749995</v>
      </c>
      <c r="I41" s="90"/>
    </row>
    <row r="44" spans="1:12" ht="14.25" customHeight="1"/>
    <row r="48" spans="1:12" ht="15" customHeight="1"/>
    <row r="49" spans="11:12" s="126" customFormat="1" ht="15" customHeight="1">
      <c r="K49" s="220"/>
      <c r="L49" s="220"/>
    </row>
    <row r="50" spans="11:12" s="126" customFormat="1" ht="15" customHeight="1">
      <c r="K50" s="220"/>
      <c r="L50" s="220"/>
    </row>
    <row r="51" spans="11:12" s="126" customFormat="1" ht="15" customHeight="1">
      <c r="K51" s="220"/>
      <c r="L51" s="220"/>
    </row>
    <row r="52" spans="11:12" s="126" customFormat="1" ht="15" customHeight="1">
      <c r="K52" s="220"/>
      <c r="L52" s="220"/>
    </row>
    <row r="53" spans="11:12" s="126" customFormat="1" ht="15" customHeight="1">
      <c r="K53" s="220"/>
      <c r="L53" s="220"/>
    </row>
    <row r="54" spans="11:12" s="126" customFormat="1" ht="15" customHeight="1">
      <c r="K54" s="220"/>
      <c r="L54" s="220"/>
    </row>
    <row r="55" spans="11:12" s="126" customFormat="1" ht="15" customHeight="1">
      <c r="K55" s="220"/>
      <c r="L55" s="220"/>
    </row>
    <row r="56" spans="11:12" s="126" customFormat="1" ht="15" customHeight="1">
      <c r="K56" s="220"/>
      <c r="L56" s="220"/>
    </row>
    <row r="57" spans="11:12" s="126" customFormat="1" ht="15" customHeight="1">
      <c r="K57" s="220"/>
      <c r="L57" s="220"/>
    </row>
    <row r="58" spans="11:12" s="126" customFormat="1" ht="15" customHeight="1">
      <c r="K58" s="220"/>
      <c r="L58" s="220"/>
    </row>
    <row r="59" spans="11:12" s="126" customFormat="1" ht="15" customHeight="1">
      <c r="K59" s="220"/>
      <c r="L59" s="220"/>
    </row>
    <row r="60" spans="11:12" s="126" customFormat="1" ht="15" customHeight="1">
      <c r="K60" s="220"/>
      <c r="L60" s="220"/>
    </row>
    <row r="61" spans="11:12" s="126" customFormat="1" ht="15" customHeight="1">
      <c r="K61" s="220"/>
      <c r="L61" s="220"/>
    </row>
    <row r="62" spans="11:12" s="126" customFormat="1" ht="15" customHeight="1">
      <c r="K62" s="220"/>
      <c r="L62" s="220"/>
    </row>
    <row r="63" spans="11:12" s="126" customFormat="1" ht="15" customHeight="1">
      <c r="K63" s="220"/>
      <c r="L63" s="220"/>
    </row>
    <row r="64" spans="11:12" s="126" customFormat="1" ht="15" customHeight="1">
      <c r="K64" s="220"/>
      <c r="L64" s="220"/>
    </row>
    <row r="65" spans="11:12" s="126" customFormat="1" ht="15" customHeight="1">
      <c r="K65" s="220"/>
      <c r="L65" s="220"/>
    </row>
    <row r="66" spans="11:12" s="126" customFormat="1" ht="15" customHeight="1">
      <c r="K66" s="220"/>
      <c r="L66" s="220"/>
    </row>
    <row r="67" spans="11:12" s="126" customFormat="1" ht="15" customHeight="1">
      <c r="K67" s="220"/>
      <c r="L67" s="220"/>
    </row>
    <row r="68" spans="11:12" s="126" customFormat="1" ht="15" customHeight="1">
      <c r="K68" s="220"/>
      <c r="L68" s="220"/>
    </row>
    <row r="69" spans="11:12" s="126" customFormat="1" ht="15" customHeight="1">
      <c r="K69" s="220"/>
      <c r="L69" s="220"/>
    </row>
    <row r="70" spans="11:12" s="126" customFormat="1" ht="15" customHeight="1">
      <c r="K70" s="220"/>
      <c r="L70" s="220"/>
    </row>
    <row r="71" spans="11:12" s="126" customFormat="1" ht="15" customHeight="1">
      <c r="K71" s="220"/>
      <c r="L71" s="220"/>
    </row>
    <row r="72" spans="11:12" s="126" customFormat="1" ht="15" customHeight="1">
      <c r="K72" s="220"/>
      <c r="L72" s="220"/>
    </row>
    <row r="73" spans="11:12" s="126" customFormat="1" ht="15" customHeight="1">
      <c r="K73" s="220"/>
      <c r="L73" s="220"/>
    </row>
    <row r="74" spans="11:12" s="126" customFormat="1" ht="15" customHeight="1">
      <c r="K74" s="220"/>
      <c r="L74" s="220"/>
    </row>
    <row r="75" spans="11:12" s="126" customFormat="1" ht="15" customHeight="1">
      <c r="K75" s="220"/>
      <c r="L75" s="220"/>
    </row>
    <row r="76" spans="11:12" s="126" customFormat="1" ht="15" customHeight="1">
      <c r="K76" s="220"/>
      <c r="L76" s="220"/>
    </row>
    <row r="77" spans="11:12" s="126" customFormat="1" ht="15" customHeight="1">
      <c r="K77" s="220"/>
      <c r="L77" s="220"/>
    </row>
    <row r="78" spans="11:12" s="126" customFormat="1" ht="15" customHeight="1">
      <c r="K78" s="220"/>
      <c r="L78" s="220"/>
    </row>
    <row r="79" spans="11:12" s="126" customFormat="1" ht="15" customHeight="1">
      <c r="K79" s="220"/>
      <c r="L79" s="220"/>
    </row>
    <row r="80" spans="11:12" s="126" customFormat="1" ht="15" customHeight="1">
      <c r="K80" s="220"/>
      <c r="L80" s="220"/>
    </row>
    <row r="81" spans="11:12" s="126" customFormat="1" ht="15" customHeight="1">
      <c r="K81" s="220"/>
      <c r="L81" s="220"/>
    </row>
    <row r="82" spans="11:12" s="126" customFormat="1" ht="15" customHeight="1">
      <c r="K82" s="220"/>
      <c r="L82" s="220"/>
    </row>
    <row r="83" spans="11:12" s="126" customFormat="1" ht="15" customHeight="1">
      <c r="K83" s="220"/>
      <c r="L83" s="220"/>
    </row>
    <row r="84" spans="11:12" s="126" customFormat="1" ht="15" customHeight="1">
      <c r="K84" s="220"/>
      <c r="L84" s="220"/>
    </row>
    <row r="85" spans="11:12" s="126" customFormat="1" ht="15" customHeight="1">
      <c r="K85" s="220"/>
      <c r="L85" s="220"/>
    </row>
    <row r="86" spans="11:12" s="126" customFormat="1" ht="15" customHeight="1">
      <c r="K86" s="220"/>
      <c r="L86" s="220"/>
    </row>
    <row r="87" spans="11:12" s="126" customFormat="1" ht="15" customHeight="1">
      <c r="K87" s="220"/>
      <c r="L87" s="220"/>
    </row>
    <row r="88" spans="11:12" s="126" customFormat="1" ht="15" customHeight="1">
      <c r="K88" s="220"/>
      <c r="L88" s="220"/>
    </row>
    <row r="89" spans="11:12" s="126" customFormat="1" ht="15" customHeight="1">
      <c r="K89" s="220"/>
      <c r="L89" s="220"/>
    </row>
    <row r="90" spans="11:12" s="126" customFormat="1" ht="15" customHeight="1">
      <c r="K90" s="220"/>
      <c r="L90" s="220"/>
    </row>
    <row r="91" spans="11:12" s="126" customFormat="1" ht="15" customHeight="1">
      <c r="K91" s="220"/>
      <c r="L91" s="220"/>
    </row>
    <row r="92" spans="11:12" s="126" customFormat="1">
      <c r="K92" s="220"/>
      <c r="L92" s="220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27-03-2023</vt:lpstr>
      <vt:lpstr>By Order</vt:lpstr>
      <vt:lpstr>All Stores</vt:lpstr>
      <vt:lpstr>'27-03-2023'!Print_Titles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2023-03-08T10:17:22Z</cp:lastPrinted>
  <dcterms:created xsi:type="dcterms:W3CDTF">2010-10-20T06:23:14Z</dcterms:created>
  <dcterms:modified xsi:type="dcterms:W3CDTF">2023-03-30T10:49:23Z</dcterms:modified>
</cp:coreProperties>
</file>