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3-01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'03-01-2023'!$12:$14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41" i="12" s="1"/>
  <c r="I84" i="11"/>
  <c r="G84" i="11"/>
  <c r="I86" i="11"/>
  <c r="G86" i="11"/>
  <c r="I88" i="11"/>
  <c r="G88" i="11"/>
  <c r="I87" i="11"/>
  <c r="G87" i="11"/>
  <c r="I85" i="11"/>
  <c r="G85" i="11"/>
  <c r="I89" i="11"/>
  <c r="G89" i="11"/>
  <c r="I83" i="11"/>
  <c r="G83" i="11"/>
  <c r="I76" i="11"/>
  <c r="G76" i="11"/>
  <c r="I78" i="11"/>
  <c r="G78" i="11"/>
  <c r="I77" i="11"/>
  <c r="G77" i="11"/>
  <c r="I80" i="11"/>
  <c r="G80" i="11"/>
  <c r="I79" i="11"/>
  <c r="G79" i="11"/>
  <c r="I71" i="11"/>
  <c r="G71" i="11"/>
  <c r="I68" i="11"/>
  <c r="G68" i="11"/>
  <c r="I70" i="11"/>
  <c r="G70" i="11"/>
  <c r="I72" i="11"/>
  <c r="G72" i="11"/>
  <c r="I73" i="11"/>
  <c r="G73" i="11"/>
  <c r="I69" i="11"/>
  <c r="G69" i="11"/>
  <c r="I59" i="11"/>
  <c r="G59" i="11"/>
  <c r="I60" i="11"/>
  <c r="G60" i="11"/>
  <c r="I58" i="11"/>
  <c r="G58" i="11"/>
  <c r="I57" i="11"/>
  <c r="G57" i="11"/>
  <c r="I64" i="11"/>
  <c r="G64" i="11"/>
  <c r="I65" i="11"/>
  <c r="G65" i="11"/>
  <c r="I61" i="11"/>
  <c r="G61" i="11"/>
  <c r="I63" i="11"/>
  <c r="G63" i="11"/>
  <c r="I62" i="11"/>
  <c r="G62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3" i="11"/>
  <c r="G43" i="11"/>
  <c r="I45" i="11"/>
  <c r="G45" i="11"/>
  <c r="I46" i="11"/>
  <c r="G46" i="11"/>
  <c r="I42" i="11"/>
  <c r="G42" i="11"/>
  <c r="I41" i="11"/>
  <c r="G41" i="11"/>
  <c r="I44" i="11"/>
  <c r="G44" i="11"/>
  <c r="I38" i="11"/>
  <c r="G38" i="11"/>
  <c r="I34" i="11"/>
  <c r="G34" i="11"/>
  <c r="I35" i="11"/>
  <c r="G35" i="11"/>
  <c r="I36" i="11"/>
  <c r="G36" i="11"/>
  <c r="I37" i="11"/>
  <c r="G37" i="11"/>
  <c r="I21" i="11"/>
  <c r="G21" i="11"/>
  <c r="I24" i="11"/>
  <c r="G24" i="11"/>
  <c r="I25" i="11"/>
  <c r="G25" i="11"/>
  <c r="I22" i="11"/>
  <c r="G22" i="11"/>
  <c r="I28" i="11"/>
  <c r="G28" i="11"/>
  <c r="I27" i="11"/>
  <c r="G27" i="11"/>
  <c r="I26" i="11"/>
  <c r="G26" i="11"/>
  <c r="I29" i="11"/>
  <c r="G29" i="11"/>
  <c r="I30" i="11"/>
  <c r="G30" i="11"/>
  <c r="I17" i="11"/>
  <c r="G17" i="11"/>
  <c r="I23" i="11"/>
  <c r="G23" i="11"/>
  <c r="I31" i="11"/>
  <c r="G31" i="11"/>
  <c r="I18" i="11"/>
  <c r="G18" i="11"/>
  <c r="I19" i="11"/>
  <c r="G19" i="11"/>
  <c r="I20" i="11"/>
  <c r="G20" i="11"/>
  <c r="I16" i="11"/>
  <c r="G16" i="11"/>
  <c r="D40" i="8" l="1"/>
  <c r="G25" i="5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<sst xmlns="http://schemas.openxmlformats.org/spreadsheetml/2006/main" count="848" uniqueCount="226">
  <si>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</si>
  <si>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</si>
  <si>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</si>
  <si>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</si>
  <si>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</si>
  <si>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</si>
  <si>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</si>
  <si>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</si>
  <si>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</si>
  <si>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</si>
  <si>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</si>
  <si>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</si>
  <si>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</si>
  <si>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</si>
  <si>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</si>
  <si>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</si>
  <si>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</si>
  <si>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</si>
  <si>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</si>
  <si>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</si>
  <si>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</si>
  <si>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</si>
  <si>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</si>
  <si>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</si>
  <si>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</si>
  <si>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</si>
  <si>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</si>
  <si>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</si>
  <si>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</si>
  <si>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</si>
  <si>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</si>
  <si>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</si>
  <si>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</si>
  <si>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</si>
  <si>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</si>
  <si>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</si>
  <si>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</si>
  <si>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</si>
  <si>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</si>
  <si>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</si>
  <si>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</si>
  <si>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</si>
  <si>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</si>
  <si>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</si>
  <si>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</si>
  <si>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</si>
  <si>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</si>
  <si>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</si>
  <si>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</si>
  <si>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</si>
  <si>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</si>
  <si>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</si>
  <si>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</si>
  <si>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</si>
  <si>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</si>
  <si>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</si>
  <si>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</si>
  <si>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</si>
  <si>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</si>
  <si>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</si>
  <si>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</si>
  <si>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</si>
  <si>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</si>
  <si>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</si>
  <si>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</si>
  <si>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</si>
  <si>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</si>
  <si>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</si>
  <si>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</si>
  <si>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</si>
  <si>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</si>
  <si>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</si>
  <si>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</si>
  <si>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</si>
  <si>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</si>
  <si>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</si>
  <si>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</si>
  <si>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</si>
  <si>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</si>
  <si>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</si>
  <si>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</si>
  <si>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</si>
  <si>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</si>
  <si>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</si>
  <si>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</si>
  <si>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</si>
  <si>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</si>
  <si>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</si>
  <si>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</si>
  <si>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</si>
  <si>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</si>
  <si>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</si>
  <si>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</si>
  <si>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</si>
  <si>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</si>
  <si>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</si>
  <si>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</si>
  <si>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</si>
  <si>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</si>
  <si>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</si>
  <si>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</si>
  <si>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</si>
  <si>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</si>
  <si>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</si>
  <si>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</si>
  <si>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</si>
  <si>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</si>
  <si>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</si>
  <si>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</si>
  <si>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</si>
  <si>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</si>
  <si>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</si>
  <si>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</si>
  <si>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</si>
  <si>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</si>
  <si>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</si>
  <si>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</si>
  <si>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</si>
  <si>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</si>
  <si>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</si>
  <si>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</si>
  <si>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</si>
  <si>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</si>
  <si>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</si>
  <si>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</si>
  <si>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</si>
  <si>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</si>
  <si>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</si>
  <si>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</si>
  <si>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</si>
  <si>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</si>
  <si>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</si>
  <si>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</si>
  <si>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</si>
  <si>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</si>
  <si>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</si>
  <si>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</si>
  <si>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</si>
  <si>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</si>
  <si>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</si>
  <si>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</si>
  <si>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</si>
  <si>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</si>
  <si>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</si>
  <si>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</si>
  <si>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</si>
  <si>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</si>
  <si>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</si>
  <si>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</si>
  <si>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</si>
  <si>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</si>
  <si>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</si>
  <si>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</si>
  <si>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</si>
  <si>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</si>
  <si>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</si>
  <si>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</si>
  <si>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</si>
  <si>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</si>
  <si>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</si>
  <si>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</si>
  <si>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</si>
  <si>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</si>
  <si>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</si>
  <si>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</si>
  <si>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</si>
  <si>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</si>
  <si>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</si>
  <si>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</si>
  <si>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</si>
  <si>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</si>
  <si>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</si>
  <si>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</si>
  <si>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</si>
  <si>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</si>
  <si>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</si>
  <si>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</si>
  <si>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</si>
  <si>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</si>
  <si>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</si>
  <si>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</si>
  <si>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</si>
  <si>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</si>
  <si>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</si>
  <si>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</si>
  <si>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</si>
  <si>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</si>
  <si>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</si>
  <si>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</si>
  <si>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</si>
  <si>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</si>
  <si>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</si>
  <si>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</si>
  <si>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</si>
  <si>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</si>
  <si>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</si>
  <si>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</si>
  <si>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</si>
  <si>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</si>
  <si>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</si>
  <si>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</si>
  <si>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</si>
  <si>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</si>
  <si>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</si>
  <si>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</si>
  <si>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</si>
  <si>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</si>
  <si>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</si>
  <si>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</si>
  <si>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</si>
  <si>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</si>
  <si>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</si>
  <si>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</si>
  <si>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</si>
  <si>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</si>
  <si>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</si>
  <si>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</si>
  <si>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27-12-2022 (ل.ل.)</t>
  </si>
  <si>
    <t>معدل أسعار المحلات والملاحم في 27-12-2022 (ل.ل.)</t>
  </si>
  <si>
    <t>المعدل العام للأسعار في 27-12-2022  (ل.ل.)</t>
  </si>
  <si>
    <t>المعدل العام للأسعار في 03-01-2023  (ل.ل.)</t>
  </si>
  <si>
    <t>معدل أسعار المحلات والملاحم في 03-01-2023 (ل.ل.)</t>
  </si>
  <si>
    <t>معدل أسعار  السوبرماركات في 03-01-2023 (ل.ل.)</t>
  </si>
  <si>
    <t>معدل الأسعار في كانون الثاني  2022 (ل.ل.)</t>
  </si>
  <si>
    <t xml:space="preserve"> التاريخ 3 كانون الثاني 2023</t>
  </si>
  <si>
    <t>معدل الأسعار في كانون الثاني 2022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</si>
</sst>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1" fontId="14" fillId="2" borderId="45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1" fillId="2" borderId="46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0" t="s">
        <v>202</v>
      </c>
      <c r="B9" s="230"/>
      <c r="C9" s="230"/>
      <c r="D9" s="230"/>
      <c r="E9" s="230"/>
      <c r="F9" s="230"/>
      <c r="G9" s="230"/>
      <c r="H9" s="230"/>
      <c r="I9" s="230"/>
    </row>
    <row r="10" spans="1:9" ht="18" x14ac:dyDescent="0.2">
      <c r="A10" s="2" t="s">
        <v>224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1" t="s">
        <v>3</v>
      </c>
      <c r="B12" s="237"/>
      <c r="C12" s="235" t="s">
        <v>0</v>
      </c>
      <c r="D12" s="233" t="s">
        <v>23</v>
      </c>
      <c r="E12" s="233" t="s">
        <v>223</v>
      </c>
      <c r="F12" s="233" t="s">
        <v>222</v>
      </c>
      <c r="G12" s="233" t="s">
        <v>197</v>
      </c>
      <c r="H12" s="233" t="s">
        <v>217</v>
      </c>
      <c r="I12" s="233" t="s">
        <v>187</v>
      </c>
    </row>
    <row r="13" spans="1:9" ht="38.25" customHeight="1" thickBot="1" x14ac:dyDescent="0.25">
      <c r="A13" s="232"/>
      <c r="B13" s="238"/>
      <c r="C13" s="236"/>
      <c r="D13" s="234"/>
      <c r="E13" s="234"/>
      <c r="F13" s="234"/>
      <c r="G13" s="234"/>
      <c r="H13" s="234"/>
      <c r="I13" s="23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14033.92</v>
      </c>
      <c r="F15" s="214">
        <v>26754.222222222223</v>
      </c>
      <c r="G15" s="45">
        <f t="shared" ref="G15:G30" si="0">(F15-E15)/E15</f>
        <v>0.90639694555920391</v>
      </c>
      <c r="H15" s="214">
        <v>26377.555555555555</v>
      </c>
      <c r="I15" s="45">
        <f t="shared" ref="I15:I30" si="1">(F15-H15)/H15</f>
        <v>1.427981701615014E-2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25730.244444444445</v>
      </c>
      <c r="F16" s="208">
        <v>42487.25</v>
      </c>
      <c r="G16" s="48">
        <f t="shared" si="0"/>
        <v>0.65125714571956395</v>
      </c>
      <c r="H16" s="208">
        <v>40999.714285714283</v>
      </c>
      <c r="I16" s="44">
        <f t="shared" si="1"/>
        <v>3.6281611718548643E-2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19994.8</v>
      </c>
      <c r="F17" s="208">
        <v>29599.777777777777</v>
      </c>
      <c r="G17" s="48">
        <f t="shared" si="0"/>
        <v>0.48037378607326797</v>
      </c>
      <c r="H17" s="208">
        <v>29610.888888888891</v>
      </c>
      <c r="I17" s="44">
        <f t="shared" si="1"/>
        <v>-3.7523733761611036E-4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4308.4399999999996</v>
      </c>
      <c r="F18" s="208">
        <v>11933.111111111111</v>
      </c>
      <c r="G18" s="48">
        <f t="shared" si="0"/>
        <v>1.7697057661499551</v>
      </c>
      <c r="H18" s="208">
        <v>12110.888888888889</v>
      </c>
      <c r="I18" s="44">
        <f t="shared" si="1"/>
        <v>-1.4679168425108684E-2</v>
      </c>
    </row>
    <row r="19" spans="1:9" ht="16.5" x14ac:dyDescent="0.3">
      <c r="A19" s="37"/>
      <c r="B19" s="92" t="s">
        <v>8</v>
      </c>
      <c r="C19" s="15" t="s">
        <v>89</v>
      </c>
      <c r="D19" s="184" t="s">
        <v>161</v>
      </c>
      <c r="E19" s="208">
        <v>42848.019047619047</v>
      </c>
      <c r="F19" s="208">
        <v>61771.142857142855</v>
      </c>
      <c r="G19" s="48">
        <f t="shared" si="0"/>
        <v>0.44163357443651335</v>
      </c>
      <c r="H19" s="208">
        <v>49206.857142857145</v>
      </c>
      <c r="I19" s="44">
        <f t="shared" si="1"/>
        <v>0.2553360739502043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18371.351111111111</v>
      </c>
      <c r="F20" s="208">
        <v>40266.444444444445</v>
      </c>
      <c r="G20" s="48">
        <f t="shared" si="0"/>
        <v>1.191806372917833</v>
      </c>
      <c r="H20" s="208">
        <v>37888.666666666664</v>
      </c>
      <c r="I20" s="44">
        <f t="shared" si="1"/>
        <v>6.2756966316518073E-2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11093.24</v>
      </c>
      <c r="F21" s="208">
        <v>23872</v>
      </c>
      <c r="G21" s="48">
        <f t="shared" si="0"/>
        <v>1.1519411821974463</v>
      </c>
      <c r="H21" s="208">
        <v>24738.666666666668</v>
      </c>
      <c r="I21" s="44">
        <f t="shared" si="1"/>
        <v>-3.5032877007653382E-2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2734.2799999999997</v>
      </c>
      <c r="F22" s="208">
        <v>6243.5</v>
      </c>
      <c r="G22" s="48">
        <f t="shared" si="0"/>
        <v>1.2834164752695409</v>
      </c>
      <c r="H22" s="208">
        <v>5549.75</v>
      </c>
      <c r="I22" s="44">
        <f t="shared" si="1"/>
        <v>0.12500563088427408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5474.4333333333343</v>
      </c>
      <c r="F23" s="208">
        <v>10468.75</v>
      </c>
      <c r="G23" s="48">
        <f t="shared" si="0"/>
        <v>0.91229838095875948</v>
      </c>
      <c r="H23" s="208">
        <v>9718.75</v>
      </c>
      <c r="I23" s="44">
        <f t="shared" si="1"/>
        <v>7.7170418006430874E-2</v>
      </c>
    </row>
    <row r="24" spans="1:9" ht="16.5" x14ac:dyDescent="0.3">
      <c r="A24" s="37"/>
      <c r="B24" s="92" t="s">
        <v>13</v>
      </c>
      <c r="C24" s="15" t="s">
        <v>93</v>
      </c>
      <c r="D24" s="186" t="s">
        <v>81</v>
      </c>
      <c r="E24" s="208">
        <v>3971.875</v>
      </c>
      <c r="F24" s="208">
        <v>8868.5</v>
      </c>
      <c r="G24" s="48">
        <f t="shared" si="0"/>
        <v>1.2328245476003148</v>
      </c>
      <c r="H24" s="208">
        <v>8656</v>
      </c>
      <c r="I24" s="44">
        <f t="shared" si="1"/>
        <v>2.4549445471349352E-2</v>
      </c>
    </row>
    <row r="25" spans="1:9" ht="16.5" x14ac:dyDescent="0.3">
      <c r="A25" s="37"/>
      <c r="B25" s="92" t="s">
        <v>14</v>
      </c>
      <c r="C25" s="15" t="s">
        <v>94</v>
      </c>
      <c r="D25" s="186" t="s">
        <v>81</v>
      </c>
      <c r="E25" s="208">
        <v>3526.1644444444446</v>
      </c>
      <c r="F25" s="208">
        <v>8623.5</v>
      </c>
      <c r="G25" s="48">
        <f>(F25-E25)/E25</f>
        <v>1.4455751102551464</v>
      </c>
      <c r="H25" s="208">
        <v>8556</v>
      </c>
      <c r="I25" s="44">
        <f t="shared" si="1"/>
        <v>7.8892005610098175E-3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10002.200000000001</v>
      </c>
      <c r="F26" s="208">
        <v>19243.5</v>
      </c>
      <c r="G26" s="48">
        <f t="shared" si="0"/>
        <v>0.92392673611805387</v>
      </c>
      <c r="H26" s="208">
        <v>17749.714285714286</v>
      </c>
      <c r="I26" s="44">
        <f t="shared" si="1"/>
        <v>8.4158296310604563E-2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3957.1749999999997</v>
      </c>
      <c r="F27" s="208">
        <v>8623.5</v>
      </c>
      <c r="G27" s="48">
        <f t="shared" si="0"/>
        <v>1.1792061255820128</v>
      </c>
      <c r="H27" s="208">
        <v>8656</v>
      </c>
      <c r="I27" s="44">
        <f t="shared" si="1"/>
        <v>-3.7546210720887244E-3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7639.3</v>
      </c>
      <c r="F28" s="208">
        <v>22433.111111111109</v>
      </c>
      <c r="G28" s="48">
        <f t="shared" si="0"/>
        <v>1.9365401425668727</v>
      </c>
      <c r="H28" s="208">
        <v>21822</v>
      </c>
      <c r="I28" s="44">
        <f t="shared" si="1"/>
        <v>2.8004358496522292E-2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16216.6</v>
      </c>
      <c r="F29" s="208">
        <v>29731.25</v>
      </c>
      <c r="G29" s="48">
        <f t="shared" si="0"/>
        <v>0.83338369325259298</v>
      </c>
      <c r="H29" s="208">
        <v>29168.75</v>
      </c>
      <c r="I29" s="44">
        <f t="shared" si="1"/>
        <v>1.9284336833083351E-2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15024.18</v>
      </c>
      <c r="F30" s="211">
        <v>22655.333333333332</v>
      </c>
      <c r="G30" s="51">
        <f t="shared" si="0"/>
        <v>0.50792478080889147</v>
      </c>
      <c r="H30" s="211">
        <v>21710.888888888891</v>
      </c>
      <c r="I30" s="56">
        <f t="shared" si="1"/>
        <v>4.3500957021054332E-2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28"/>
      <c r="G31" s="52"/>
      <c r="H31" s="228"/>
      <c r="I31" s="53"/>
    </row>
    <row r="32" spans="1:9" ht="16.5" x14ac:dyDescent="0.3">
      <c r="A32" s="33"/>
      <c r="B32" s="39" t="s">
        <v>26</v>
      </c>
      <c r="C32" s="190" t="s">
        <v>100</v>
      </c>
      <c r="D32" s="20" t="s">
        <v>161</v>
      </c>
      <c r="E32" s="214">
        <v>16754.222222222223</v>
      </c>
      <c r="F32" s="214">
        <v>30710.888888888891</v>
      </c>
      <c r="G32" s="45">
        <f>(F32-E32)/E32</f>
        <v>0.83302384805156915</v>
      </c>
      <c r="H32" s="214">
        <v>30488.666666666668</v>
      </c>
      <c r="I32" s="44">
        <f>(F32-H32)/H32</f>
        <v>7.288682862119999E-3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17409.191111111111</v>
      </c>
      <c r="F33" s="208">
        <v>29812.25</v>
      </c>
      <c r="G33" s="48">
        <f>(F33-E33)/E33</f>
        <v>0.71244314625122662</v>
      </c>
      <c r="H33" s="208">
        <v>29612.25</v>
      </c>
      <c r="I33" s="44">
        <f>(F33-H33)/H33</f>
        <v>6.7539616206130906E-3</v>
      </c>
    </row>
    <row r="34" spans="1:9" ht="16.5" x14ac:dyDescent="0.3">
      <c r="A34" s="37"/>
      <c r="B34" s="39" t="s">
        <v>28</v>
      </c>
      <c r="C34" s="188" t="s">
        <v>102</v>
      </c>
      <c r="D34" s="11" t="s">
        <v>161</v>
      </c>
      <c r="E34" s="208">
        <v>9535.2999999999993</v>
      </c>
      <c r="F34" s="208">
        <v>26985.714285714286</v>
      </c>
      <c r="G34" s="48">
        <f>(F34-E34)/E34</f>
        <v>1.8300855018420279</v>
      </c>
      <c r="H34" s="208">
        <v>27357.142857142859</v>
      </c>
      <c r="I34" s="44">
        <f>(F34-H34)/H34</f>
        <v>-1.3577023498694555E-2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8249</v>
      </c>
      <c r="F35" s="208">
        <v>23842.857142857141</v>
      </c>
      <c r="G35" s="48">
        <f>(F35-E35)/E35</f>
        <v>1.8903936407876278</v>
      </c>
      <c r="H35" s="208">
        <v>28080</v>
      </c>
      <c r="I35" s="44">
        <f>(F35-H35)/H35</f>
        <v>-0.15089540089540096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7630.88</v>
      </c>
      <c r="F36" s="208">
        <v>22444.222222222223</v>
      </c>
      <c r="G36" s="51">
        <f>(F36-E36)/E36</f>
        <v>1.9412364264963178</v>
      </c>
      <c r="H36" s="208">
        <v>20810.888888888891</v>
      </c>
      <c r="I36" s="56">
        <f>(F36-H36)/H36</f>
        <v>7.8484554026204162E-2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28"/>
      <c r="G37" s="52"/>
      <c r="H37" s="228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325343.88</v>
      </c>
      <c r="F38" s="208">
        <v>668424.5</v>
      </c>
      <c r="G38" s="45">
        <f t="shared" ref="G38:G43" si="2">(F38-E38)/E38</f>
        <v>1.0545169007021125</v>
      </c>
      <c r="H38" s="208">
        <v>668674.5</v>
      </c>
      <c r="I38" s="44">
        <f t="shared" ref="I38:I43" si="3">(F38-H38)/H38</f>
        <v>-3.7387398502559916E-4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208191.43333333335</v>
      </c>
      <c r="F39" s="208">
        <v>380241.14285714284</v>
      </c>
      <c r="G39" s="48">
        <f t="shared" si="2"/>
        <v>0.82640148429326732</v>
      </c>
      <c r="H39" s="208">
        <v>411648</v>
      </c>
      <c r="I39" s="44">
        <f t="shared" si="3"/>
        <v>-7.6295420220326982E-2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162457</v>
      </c>
      <c r="F40" s="208">
        <v>275539.59999999998</v>
      </c>
      <c r="G40" s="48">
        <f t="shared" si="2"/>
        <v>0.6960771157906398</v>
      </c>
      <c r="H40" s="208">
        <v>286579.59999999998</v>
      </c>
      <c r="I40" s="44">
        <f t="shared" si="3"/>
        <v>-3.8523328248067902E-2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67006.366666666669</v>
      </c>
      <c r="F41" s="208">
        <v>120786</v>
      </c>
      <c r="G41" s="48">
        <f t="shared" si="2"/>
        <v>0.80260482710349412</v>
      </c>
      <c r="H41" s="208">
        <v>119311</v>
      </c>
      <c r="I41" s="44">
        <f t="shared" si="3"/>
        <v>1.2362648875627562E-2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51183.333333333328</v>
      </c>
      <c r="F42" s="208">
        <v>118999.33333333333</v>
      </c>
      <c r="G42" s="48">
        <f t="shared" si="2"/>
        <v>1.3249625529143603</v>
      </c>
      <c r="H42" s="208">
        <v>118999.33333333333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130392.57142857143</v>
      </c>
      <c r="F43" s="208">
        <v>263771.625</v>
      </c>
      <c r="G43" s="51">
        <f t="shared" si="2"/>
        <v>1.0229037751931529</v>
      </c>
      <c r="H43" s="208">
        <v>267881.85714285716</v>
      </c>
      <c r="I43" s="59">
        <f t="shared" si="3"/>
        <v>-1.5343450977589863E-2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28"/>
      <c r="G44" s="6"/>
      <c r="H44" s="228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105069.18611111111</v>
      </c>
      <c r="F45" s="208">
        <v>176292</v>
      </c>
      <c r="G45" s="45">
        <f t="shared" ref="G45:G50" si="4">(F45-E45)/E45</f>
        <v>0.677865857013211</v>
      </c>
      <c r="H45" s="208">
        <v>175069.77777777778</v>
      </c>
      <c r="I45" s="44">
        <f t="shared" ref="I45:I50" si="5">(F45-H45)/H45</f>
        <v>6.9813433120000223E-3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64538.606666666667</v>
      </c>
      <c r="F46" s="208">
        <v>148223.66666666666</v>
      </c>
      <c r="G46" s="48">
        <f t="shared" si="4"/>
        <v>1.2966666670109912</v>
      </c>
      <c r="H46" s="208">
        <v>155816.79999999999</v>
      </c>
      <c r="I46" s="84">
        <f t="shared" si="5"/>
        <v>-4.8731159498419503E-2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196798.48888888888</v>
      </c>
      <c r="F47" s="208">
        <v>446211.85714285716</v>
      </c>
      <c r="G47" s="48">
        <f t="shared" si="4"/>
        <v>1.267354082148392</v>
      </c>
      <c r="H47" s="208">
        <v>451554.125</v>
      </c>
      <c r="I47" s="84">
        <f t="shared" si="5"/>
        <v>-1.1830847203849242E-2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272556</v>
      </c>
      <c r="F48" s="208">
        <v>542681.42714285722</v>
      </c>
      <c r="G48" s="48">
        <f t="shared" si="4"/>
        <v>0.99108229920771229</v>
      </c>
      <c r="H48" s="208">
        <v>542681.42714285722</v>
      </c>
      <c r="I48" s="84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22174.333333333336</v>
      </c>
      <c r="F49" s="208">
        <v>57999</v>
      </c>
      <c r="G49" s="48">
        <f t="shared" si="4"/>
        <v>1.6155915998977795</v>
      </c>
      <c r="H49" s="208">
        <v>57999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266299.86666666664</v>
      </c>
      <c r="F50" s="208">
        <v>786250</v>
      </c>
      <c r="G50" s="56">
        <f t="shared" si="4"/>
        <v>1.9524986619094569</v>
      </c>
      <c r="H50" s="208">
        <v>786250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28"/>
      <c r="G51" s="52"/>
      <c r="H51" s="228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48790.5</v>
      </c>
      <c r="F52" s="205">
        <v>79296.666666666672</v>
      </c>
      <c r="G52" s="207">
        <f t="shared" ref="G52:G60" si="6">(F52-E52)/E52</f>
        <v>0.62524808449732372</v>
      </c>
      <c r="H52" s="205">
        <v>78983.333333333328</v>
      </c>
      <c r="I52" s="117">
        <f t="shared" ref="I52:I60" si="7">(F52-H52)/H52</f>
        <v>3.9670816627981817E-3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58108.25</v>
      </c>
      <c r="F53" s="208">
        <v>79960</v>
      </c>
      <c r="G53" s="210">
        <f t="shared" si="6"/>
        <v>0.37605245382540348</v>
      </c>
      <c r="H53" s="208">
        <v>79555</v>
      </c>
      <c r="I53" s="84">
        <f t="shared" si="7"/>
        <v>5.0908176733077742E-3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40802.400000000001</v>
      </c>
      <c r="F54" s="208">
        <v>73088.25</v>
      </c>
      <c r="G54" s="210">
        <f t="shared" si="6"/>
        <v>0.79127330745250268</v>
      </c>
      <c r="H54" s="208">
        <v>72838.25</v>
      </c>
      <c r="I54" s="84">
        <f t="shared" si="7"/>
        <v>3.4322625818165595E-3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50794</v>
      </c>
      <c r="F55" s="208">
        <v>102737.5</v>
      </c>
      <c r="G55" s="210">
        <f t="shared" si="6"/>
        <v>1.0226306256644486</v>
      </c>
      <c r="H55" s="208">
        <v>98202.5</v>
      </c>
      <c r="I55" s="84">
        <f t="shared" si="7"/>
        <v>4.6180087064993255E-2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24795.05</v>
      </c>
      <c r="F56" s="208">
        <v>52801.666666666664</v>
      </c>
      <c r="G56" s="215">
        <f t="shared" si="6"/>
        <v>1.1295245085880716</v>
      </c>
      <c r="H56" s="208">
        <v>50751.666666666664</v>
      </c>
      <c r="I56" s="85">
        <f t="shared" si="7"/>
        <v>4.0392762142458377E-2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7151.75</v>
      </c>
      <c r="F57" s="211">
        <v>33745</v>
      </c>
      <c r="G57" s="213">
        <f t="shared" si="6"/>
        <v>3.7184255601775789</v>
      </c>
      <c r="H57" s="211">
        <v>34000</v>
      </c>
      <c r="I57" s="118">
        <f t="shared" si="7"/>
        <v>-7.4999999999999997E-3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51614.333333333328</v>
      </c>
      <c r="F58" s="214">
        <v>106368.5</v>
      </c>
      <c r="G58" s="44">
        <f t="shared" si="6"/>
        <v>1.0608325852637834</v>
      </c>
      <c r="H58" s="214">
        <v>106449.71428571429</v>
      </c>
      <c r="I58" s="44">
        <f t="shared" si="7"/>
        <v>-7.6293568525988005E-4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66663.333333333343</v>
      </c>
      <c r="F59" s="208">
        <v>102669.71428571429</v>
      </c>
      <c r="G59" s="48">
        <f t="shared" si="6"/>
        <v>0.54012272042173526</v>
      </c>
      <c r="H59" s="208">
        <v>102574.66666666667</v>
      </c>
      <c r="I59" s="44">
        <f t="shared" si="7"/>
        <v>9.2661884397334969E-4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487446</v>
      </c>
      <c r="F60" s="208">
        <v>620000</v>
      </c>
      <c r="G60" s="51">
        <f t="shared" si="6"/>
        <v>0.27193576314094281</v>
      </c>
      <c r="H60" s="208">
        <v>620000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28"/>
      <c r="G61" s="52"/>
      <c r="H61" s="228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99798.67936507937</v>
      </c>
      <c r="F62" s="208">
        <v>217726</v>
      </c>
      <c r="G62" s="45">
        <f t="shared" ref="G62:G67" si="8">(F62-E62)/E62</f>
        <v>1.1816521158914721</v>
      </c>
      <c r="H62" s="208">
        <v>220101</v>
      </c>
      <c r="I62" s="44">
        <f t="shared" ref="I62:I67" si="9">(F62-H62)/H62</f>
        <v>-1.0790500724667312E-2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561745.14285714296</v>
      </c>
      <c r="F63" s="208">
        <v>1195717.5</v>
      </c>
      <c r="G63" s="48">
        <f t="shared" si="8"/>
        <v>1.1285764820650743</v>
      </c>
      <c r="H63" s="208">
        <v>903743.33333333337</v>
      </c>
      <c r="I63" s="44">
        <f t="shared" si="9"/>
        <v>0.32307200053112417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247836.55</v>
      </c>
      <c r="F64" s="208">
        <v>496942.57142857142</v>
      </c>
      <c r="G64" s="48">
        <f t="shared" si="8"/>
        <v>1.0051222123152193</v>
      </c>
      <c r="H64" s="208">
        <v>489404.71428571426</v>
      </c>
      <c r="I64" s="84">
        <f t="shared" si="9"/>
        <v>1.5402093447053641E-2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109674</v>
      </c>
      <c r="F65" s="208">
        <v>232682</v>
      </c>
      <c r="G65" s="48">
        <f t="shared" si="8"/>
        <v>1.121578496270766</v>
      </c>
      <c r="H65" s="208">
        <v>232682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65742.857142857145</v>
      </c>
      <c r="F66" s="208">
        <v>107231.14285714286</v>
      </c>
      <c r="G66" s="48">
        <f t="shared" si="8"/>
        <v>0.63106910039113417</v>
      </c>
      <c r="H66" s="208">
        <v>108576</v>
      </c>
      <c r="I66" s="84">
        <f t="shared" si="9"/>
        <v>-1.2386320575975768E-2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50796.436666666668</v>
      </c>
      <c r="F67" s="208">
        <v>101793</v>
      </c>
      <c r="G67" s="51">
        <f t="shared" si="8"/>
        <v>1.0039397776655068</v>
      </c>
      <c r="H67" s="208">
        <v>101793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28"/>
      <c r="G68" s="60"/>
      <c r="H68" s="228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65125.488888888889</v>
      </c>
      <c r="F69" s="214">
        <v>113429.75</v>
      </c>
      <c r="G69" s="45">
        <f>(F69-E69)/E69</f>
        <v>0.74171053354429928</v>
      </c>
      <c r="H69" s="214">
        <v>111662.25</v>
      </c>
      <c r="I69" s="44">
        <f>(F69-H69)/H69</f>
        <v>1.5828984280721551E-2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52099.17</v>
      </c>
      <c r="F70" s="208">
        <v>82859.600000000006</v>
      </c>
      <c r="G70" s="48">
        <f>(F70-E70)/E70</f>
        <v>0.59042073031105891</v>
      </c>
      <c r="H70" s="208">
        <v>78459.600000000006</v>
      </c>
      <c r="I70" s="44">
        <f>(F70-H70)/H70</f>
        <v>5.6079816873907076E-2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23717.919999999998</v>
      </c>
      <c r="F71" s="208">
        <v>37104</v>
      </c>
      <c r="G71" s="48">
        <f>(F71-E71)/E71</f>
        <v>0.56438675904126512</v>
      </c>
      <c r="H71" s="208">
        <v>37104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30421</v>
      </c>
      <c r="F72" s="208">
        <v>52557.5</v>
      </c>
      <c r="G72" s="48">
        <f>(F72-E72)/E72</f>
        <v>0.72767167417244671</v>
      </c>
      <c r="H72" s="208">
        <v>52557.5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23237.158333333333</v>
      </c>
      <c r="F73" s="217">
        <v>49567.25</v>
      </c>
      <c r="G73" s="48">
        <f>(F73-E73)/E73</f>
        <v>1.1331029073764398</v>
      </c>
      <c r="H73" s="217">
        <v>50076.857142857145</v>
      </c>
      <c r="I73" s="59">
        <f>(F73-H73)/H73</f>
        <v>-1.0176500122668625E-2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23046.6</v>
      </c>
      <c r="F75" s="205">
        <v>32188.6</v>
      </c>
      <c r="G75" s="44">
        <f t="shared" ref="G75:G81" si="10">(F75-E75)/E75</f>
        <v>0.39667456371004839</v>
      </c>
      <c r="H75" s="205">
        <v>33788.6</v>
      </c>
      <c r="I75" s="45">
        <f t="shared" ref="I75:I81" si="11">(F75-H75)/H75</f>
        <v>-4.7353249320776829E-2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21466.5</v>
      </c>
      <c r="F76" s="208">
        <v>45395.125</v>
      </c>
      <c r="G76" s="48">
        <f t="shared" si="10"/>
        <v>1.114696154473249</v>
      </c>
      <c r="H76" s="208">
        <v>43486.142857142855</v>
      </c>
      <c r="I76" s="44">
        <f t="shared" si="11"/>
        <v>4.3898631091020837E-2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11344.566666666668</v>
      </c>
      <c r="F77" s="208">
        <v>21921.666666666668</v>
      </c>
      <c r="G77" s="48">
        <f t="shared" si="10"/>
        <v>0.9323494066175585</v>
      </c>
      <c r="H77" s="208">
        <v>21921.666666666668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16147.111111111113</v>
      </c>
      <c r="F78" s="208">
        <v>38055.375</v>
      </c>
      <c r="G78" s="48">
        <f t="shared" si="10"/>
        <v>1.3567915485398141</v>
      </c>
      <c r="H78" s="208">
        <v>37921.857142857145</v>
      </c>
      <c r="I78" s="44">
        <f t="shared" si="11"/>
        <v>3.5208681009443682E-3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33768.204761904766</v>
      </c>
      <c r="F79" s="208">
        <v>50449</v>
      </c>
      <c r="G79" s="48">
        <f t="shared" si="10"/>
        <v>0.49397933220641604</v>
      </c>
      <c r="H79" s="208">
        <v>49521.857142857145</v>
      </c>
      <c r="I79" s="44">
        <f t="shared" si="11"/>
        <v>1.8721891920739139E-2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63100</v>
      </c>
      <c r="F80" s="208">
        <v>156666</v>
      </c>
      <c r="G80" s="48">
        <f t="shared" si="10"/>
        <v>1.4828209191759112</v>
      </c>
      <c r="H80" s="208">
        <v>156666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44554.055555555555</v>
      </c>
      <c r="F81" s="211">
        <v>74218.666666666672</v>
      </c>
      <c r="G81" s="51">
        <f t="shared" si="10"/>
        <v>0.66581169191481526</v>
      </c>
      <c r="H81" s="211">
        <v>74385.888888888891</v>
      </c>
      <c r="I81" s="56">
        <f t="shared" si="11"/>
        <v>-2.2480368887169023E-3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0" t="s">
        <v>203</v>
      </c>
      <c r="B9" s="230"/>
      <c r="C9" s="230"/>
      <c r="D9" s="230"/>
      <c r="E9" s="230"/>
      <c r="F9" s="230"/>
      <c r="G9" s="230"/>
      <c r="H9" s="230"/>
      <c r="I9" s="230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1" t="s">
        <v>3</v>
      </c>
      <c r="B12" s="237"/>
      <c r="C12" s="239" t="s">
        <v>0</v>
      </c>
      <c r="D12" s="233" t="s">
        <v>23</v>
      </c>
      <c r="E12" s="233" t="s">
        <v>223</v>
      </c>
      <c r="F12" s="241" t="s">
        <v>221</v>
      </c>
      <c r="G12" s="233" t="s">
        <v>197</v>
      </c>
      <c r="H12" s="241" t="s">
        <v>218</v>
      </c>
      <c r="I12" s="233" t="s">
        <v>187</v>
      </c>
    </row>
    <row r="13" spans="1:9" ht="30.75" customHeight="1" thickBot="1" x14ac:dyDescent="0.25">
      <c r="A13" s="232"/>
      <c r="B13" s="238"/>
      <c r="C13" s="240"/>
      <c r="D13" s="234"/>
      <c r="E13" s="234"/>
      <c r="F13" s="242"/>
      <c r="G13" s="234"/>
      <c r="H13" s="242"/>
      <c r="I13" s="234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14033.92</v>
      </c>
      <c r="F15" s="179">
        <v>25600</v>
      </c>
      <c r="G15" s="44">
        <f>(F15-E15)/E15</f>
        <v>0.82415176942721635</v>
      </c>
      <c r="H15" s="179">
        <v>27700</v>
      </c>
      <c r="I15" s="119">
        <f>(F15-H15)/H15</f>
        <v>-7.5812274368231042E-2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25730.244444444445</v>
      </c>
      <c r="F16" s="179">
        <v>28366.6</v>
      </c>
      <c r="G16" s="48">
        <f t="shared" ref="G16:G39" si="0">(F16-E16)/E16</f>
        <v>0.10246134898748635</v>
      </c>
      <c r="H16" s="179">
        <v>29400</v>
      </c>
      <c r="I16" s="48">
        <f>(F16-H16)/H16</f>
        <v>-3.514965986394563E-2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19994.8</v>
      </c>
      <c r="F17" s="179">
        <v>26100</v>
      </c>
      <c r="G17" s="48">
        <f t="shared" si="0"/>
        <v>0.3053393882409427</v>
      </c>
      <c r="H17" s="179">
        <v>25733.200000000001</v>
      </c>
      <c r="I17" s="48">
        <f t="shared" ref="I17:I29" si="1">(F17-H17)/H17</f>
        <v>1.4253959865076993E-2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4308.4399999999996</v>
      </c>
      <c r="F18" s="179">
        <v>11800</v>
      </c>
      <c r="G18" s="48">
        <f t="shared" si="0"/>
        <v>1.7388103350632713</v>
      </c>
      <c r="H18" s="179">
        <v>11600</v>
      </c>
      <c r="I18" s="48">
        <f t="shared" si="1"/>
        <v>1.7241379310344827E-2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42848.019047619047</v>
      </c>
      <c r="F19" s="179">
        <v>50133.2</v>
      </c>
      <c r="G19" s="48">
        <f t="shared" si="0"/>
        <v>0.17002375172314454</v>
      </c>
      <c r="H19" s="179">
        <v>42133.2</v>
      </c>
      <c r="I19" s="48">
        <f t="shared" si="1"/>
        <v>0.18987401858866643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18371.351111111111</v>
      </c>
      <c r="F20" s="179">
        <v>30200</v>
      </c>
      <c r="G20" s="48">
        <f t="shared" si="0"/>
        <v>0.64386385178468697</v>
      </c>
      <c r="H20" s="179">
        <v>30666.6</v>
      </c>
      <c r="I20" s="48">
        <f t="shared" si="1"/>
        <v>-1.5215250467935754E-2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11093.24</v>
      </c>
      <c r="F21" s="179">
        <v>19700</v>
      </c>
      <c r="G21" s="48">
        <f t="shared" si="0"/>
        <v>0.77585628725241684</v>
      </c>
      <c r="H21" s="179">
        <v>19833.2</v>
      </c>
      <c r="I21" s="48">
        <f t="shared" si="1"/>
        <v>-6.7160115362120444E-3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2734.2799999999997</v>
      </c>
      <c r="F22" s="179">
        <v>6100</v>
      </c>
      <c r="G22" s="48">
        <f t="shared" si="0"/>
        <v>1.2309346519010491</v>
      </c>
      <c r="H22" s="179">
        <v>5800</v>
      </c>
      <c r="I22" s="48">
        <f t="shared" si="1"/>
        <v>5.1724137931034482E-2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5474.4333333333343</v>
      </c>
      <c r="F23" s="179">
        <v>6800</v>
      </c>
      <c r="G23" s="48">
        <f t="shared" si="0"/>
        <v>0.24213769461679421</v>
      </c>
      <c r="H23" s="179">
        <v>6200</v>
      </c>
      <c r="I23" s="48">
        <f t="shared" si="1"/>
        <v>9.6774193548387094E-2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3971.875</v>
      </c>
      <c r="F24" s="179">
        <v>6300</v>
      </c>
      <c r="G24" s="48">
        <f t="shared" si="0"/>
        <v>0.58615263571990561</v>
      </c>
      <c r="H24" s="179">
        <v>5800</v>
      </c>
      <c r="I24" s="48">
        <f t="shared" si="1"/>
        <v>8.6206896551724144E-2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3526.1644444444446</v>
      </c>
      <c r="F25" s="179">
        <v>6400</v>
      </c>
      <c r="G25" s="48">
        <f t="shared" si="0"/>
        <v>0.81500327078714419</v>
      </c>
      <c r="H25" s="179">
        <v>5500</v>
      </c>
      <c r="I25" s="48">
        <f t="shared" si="1"/>
        <v>0.16363636363636364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10002.200000000001</v>
      </c>
      <c r="F26" s="179">
        <v>17666.599999999999</v>
      </c>
      <c r="G26" s="48">
        <f t="shared" si="0"/>
        <v>0.76627142028753648</v>
      </c>
      <c r="H26" s="179">
        <v>16333.2</v>
      </c>
      <c r="I26" s="48">
        <f t="shared" si="1"/>
        <v>8.1637401121641667E-2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3957.1749999999997</v>
      </c>
      <c r="F27" s="179">
        <v>6433.2</v>
      </c>
      <c r="G27" s="48">
        <f t="shared" si="0"/>
        <v>0.6257052063656523</v>
      </c>
      <c r="H27" s="179">
        <v>6100</v>
      </c>
      <c r="I27" s="48">
        <f t="shared" si="1"/>
        <v>5.4622950819672104E-2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7639.3</v>
      </c>
      <c r="F28" s="179">
        <v>21433.200000000001</v>
      </c>
      <c r="G28" s="48">
        <f t="shared" si="0"/>
        <v>1.805649732305316</v>
      </c>
      <c r="H28" s="179">
        <v>20133.2</v>
      </c>
      <c r="I28" s="48">
        <f t="shared" si="1"/>
        <v>6.4569964039496955E-2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16216.6</v>
      </c>
      <c r="F29" s="179">
        <v>21633.200000000001</v>
      </c>
      <c r="G29" s="48">
        <f t="shared" si="0"/>
        <v>0.33401576162697483</v>
      </c>
      <c r="H29" s="179">
        <v>20366.599999999999</v>
      </c>
      <c r="I29" s="48">
        <f t="shared" si="1"/>
        <v>6.2190056268596736E-2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15024.18</v>
      </c>
      <c r="F30" s="182">
        <v>19400</v>
      </c>
      <c r="G30" s="51">
        <f t="shared" si="0"/>
        <v>0.29125183537470928</v>
      </c>
      <c r="H30" s="182">
        <v>19800</v>
      </c>
      <c r="I30" s="51">
        <f>(F30-H30)/H30</f>
        <v>-2.0202020202020204E-2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16754.222222222223</v>
      </c>
      <c r="F32" s="179">
        <v>28800</v>
      </c>
      <c r="G32" s="44">
        <f t="shared" si="0"/>
        <v>0.71896967928482369</v>
      </c>
      <c r="H32" s="179">
        <v>26066.6</v>
      </c>
      <c r="I32" s="45">
        <f>(F32-H32)/H32</f>
        <v>0.10486216077278976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17409.191111111111</v>
      </c>
      <c r="F33" s="179">
        <v>27966.6</v>
      </c>
      <c r="G33" s="48">
        <f t="shared" si="0"/>
        <v>0.60642730736356876</v>
      </c>
      <c r="H33" s="179">
        <v>25666.6</v>
      </c>
      <c r="I33" s="48">
        <f>(F33-H33)/H33</f>
        <v>8.9610622365252898E-2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9535.2999999999993</v>
      </c>
      <c r="F34" s="179">
        <v>28433.200000000001</v>
      </c>
      <c r="G34" s="48">
        <f>(F34-E34)/E34</f>
        <v>1.9818883517036698</v>
      </c>
      <c r="H34" s="179">
        <v>26633.200000000001</v>
      </c>
      <c r="I34" s="48">
        <f>(F34-H34)/H34</f>
        <v>6.7584818947779457E-2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8249</v>
      </c>
      <c r="F35" s="179">
        <v>16100</v>
      </c>
      <c r="G35" s="48">
        <f t="shared" si="0"/>
        <v>0.951751727482119</v>
      </c>
      <c r="H35" s="179">
        <v>15733.2</v>
      </c>
      <c r="I35" s="48">
        <f>(F35-H35)/H35</f>
        <v>2.3313756896244837E-2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7630.88</v>
      </c>
      <c r="F36" s="179">
        <v>17400</v>
      </c>
      <c r="G36" s="55">
        <f t="shared" si="0"/>
        <v>1.2802088356781915</v>
      </c>
      <c r="H36" s="179">
        <v>17000</v>
      </c>
      <c r="I36" s="48">
        <f>(F36-H36)/H36</f>
        <v>2.3529411764705882E-2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325343.88</v>
      </c>
      <c r="F38" s="180">
        <v>543000</v>
      </c>
      <c r="G38" s="45">
        <f t="shared" si="0"/>
        <v>0.66900327124641157</v>
      </c>
      <c r="H38" s="180">
        <v>550000</v>
      </c>
      <c r="I38" s="45">
        <f>(F38-H38)/H38</f>
        <v>-1.2727272727272728E-2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208191.43333333335</v>
      </c>
      <c r="F39" s="181">
        <v>432666.6</v>
      </c>
      <c r="G39" s="51">
        <f t="shared" si="0"/>
        <v>1.0782151939328912</v>
      </c>
      <c r="H39" s="181">
        <v>444666.6</v>
      </c>
      <c r="I39" s="51">
        <f>(F39-H39)/H39</f>
        <v>-2.698651079258033E-2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0" t="s">
        <v>204</v>
      </c>
      <c r="B9" s="230"/>
      <c r="C9" s="230"/>
      <c r="D9" s="230"/>
      <c r="E9" s="230"/>
      <c r="F9" s="230"/>
      <c r="G9" s="230"/>
      <c r="H9" s="230"/>
      <c r="I9" s="230"/>
    </row>
    <row r="10" spans="1:9" ht="18" x14ac:dyDescent="0.2">
      <c r="A10" s="2" t="s">
        <v>224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1" t="s">
        <v>3</v>
      </c>
      <c r="B12" s="237"/>
      <c r="C12" s="239" t="s">
        <v>0</v>
      </c>
      <c r="D12" s="233" t="s">
        <v>222</v>
      </c>
      <c r="E12" s="241" t="s">
        <v>221</v>
      </c>
      <c r="F12" s="248" t="s">
        <v>186</v>
      </c>
      <c r="G12" s="233" t="s">
        <v>225</v>
      </c>
      <c r="H12" s="250" t="s">
        <v>220</v>
      </c>
      <c r="I12" s="246" t="s">
        <v>196</v>
      </c>
    </row>
    <row r="13" spans="1:9" ht="39.75" customHeight="1" thickBot="1" x14ac:dyDescent="0.25">
      <c r="A13" s="232"/>
      <c r="B13" s="238"/>
      <c r="C13" s="240"/>
      <c r="D13" s="234"/>
      <c r="E13" s="242"/>
      <c r="F13" s="249"/>
      <c r="G13" s="234"/>
      <c r="H13" s="251"/>
      <c r="I13" s="247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26754.222222222223</v>
      </c>
      <c r="E15" s="164">
        <v>25600</v>
      </c>
      <c r="F15" s="67">
        <f t="shared" ref="F15:F30" si="0">D15-E15</f>
        <v>1154.2222222222226</v>
      </c>
      <c r="G15" s="42">
        <v>14033.92</v>
      </c>
      <c r="H15" s="66">
        <f>AVERAGE(D15:E15)</f>
        <v>26177.111111111109</v>
      </c>
      <c r="I15" s="69">
        <f>(H15-G15)/G15</f>
        <v>0.86527435749321002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42487.25</v>
      </c>
      <c r="E16" s="164">
        <v>28366.6</v>
      </c>
      <c r="F16" s="71">
        <f t="shared" si="0"/>
        <v>14120.650000000001</v>
      </c>
      <c r="G16" s="46">
        <v>25730.244444444445</v>
      </c>
      <c r="H16" s="68">
        <f t="shared" ref="H16:H30" si="1">AVERAGE(D16:E16)</f>
        <v>35426.925000000003</v>
      </c>
      <c r="I16" s="72">
        <f t="shared" ref="I16:I39" si="2">(H16-G16)/G16</f>
        <v>0.37685924735352527</v>
      </c>
    </row>
    <row r="17" spans="1:9" ht="16.5" x14ac:dyDescent="0.3">
      <c r="A17" s="37"/>
      <c r="B17" s="34" t="s">
        <v>6</v>
      </c>
      <c r="C17" s="15" t="s">
        <v>165</v>
      </c>
      <c r="D17" s="164">
        <v>29599.777777777777</v>
      </c>
      <c r="E17" s="164">
        <v>26100</v>
      </c>
      <c r="F17" s="71">
        <f t="shared" si="0"/>
        <v>3499.7777777777774</v>
      </c>
      <c r="G17" s="46">
        <v>19994.8</v>
      </c>
      <c r="H17" s="68">
        <f t="shared" si="1"/>
        <v>27849.888888888891</v>
      </c>
      <c r="I17" s="72">
        <f t="shared" si="2"/>
        <v>0.39285658715710542</v>
      </c>
    </row>
    <row r="18" spans="1:9" ht="16.5" x14ac:dyDescent="0.3">
      <c r="A18" s="37"/>
      <c r="B18" s="34" t="s">
        <v>7</v>
      </c>
      <c r="C18" s="15" t="s">
        <v>166</v>
      </c>
      <c r="D18" s="164">
        <v>11933.111111111111</v>
      </c>
      <c r="E18" s="164">
        <v>11800</v>
      </c>
      <c r="F18" s="71">
        <f t="shared" si="0"/>
        <v>133.11111111111131</v>
      </c>
      <c r="G18" s="46">
        <v>4308.4399999999996</v>
      </c>
      <c r="H18" s="68">
        <f t="shared" si="1"/>
        <v>11866.555555555555</v>
      </c>
      <c r="I18" s="72">
        <f t="shared" si="2"/>
        <v>1.754258050606613</v>
      </c>
    </row>
    <row r="19" spans="1:9" ht="16.5" x14ac:dyDescent="0.3">
      <c r="A19" s="37"/>
      <c r="B19" s="34" t="s">
        <v>8</v>
      </c>
      <c r="C19" s="15" t="s">
        <v>167</v>
      </c>
      <c r="D19" s="164">
        <v>61771.142857142855</v>
      </c>
      <c r="E19" s="164">
        <v>50133.2</v>
      </c>
      <c r="F19" s="71">
        <f t="shared" si="0"/>
        <v>11637.942857142858</v>
      </c>
      <c r="G19" s="46">
        <v>42848.019047619047</v>
      </c>
      <c r="H19" s="68">
        <f t="shared" si="1"/>
        <v>55952.171428571426</v>
      </c>
      <c r="I19" s="72">
        <f t="shared" si="2"/>
        <v>0.30582866307982892</v>
      </c>
    </row>
    <row r="20" spans="1:9" ht="16.5" x14ac:dyDescent="0.3">
      <c r="A20" s="37"/>
      <c r="B20" s="34" t="s">
        <v>9</v>
      </c>
      <c r="C20" s="188" t="s">
        <v>168</v>
      </c>
      <c r="D20" s="164">
        <v>40266.444444444445</v>
      </c>
      <c r="E20" s="164">
        <v>30200</v>
      </c>
      <c r="F20" s="71">
        <f t="shared" si="0"/>
        <v>10066.444444444445</v>
      </c>
      <c r="G20" s="46">
        <v>18371.351111111111</v>
      </c>
      <c r="H20" s="68">
        <f t="shared" si="1"/>
        <v>35233.222222222219</v>
      </c>
      <c r="I20" s="72">
        <f t="shared" si="2"/>
        <v>0.91783511235125981</v>
      </c>
    </row>
    <row r="21" spans="1:9" ht="16.5" x14ac:dyDescent="0.3">
      <c r="A21" s="37"/>
      <c r="B21" s="34" t="s">
        <v>10</v>
      </c>
      <c r="C21" s="15" t="s">
        <v>169</v>
      </c>
      <c r="D21" s="164">
        <v>23872</v>
      </c>
      <c r="E21" s="164">
        <v>19700</v>
      </c>
      <c r="F21" s="71">
        <f t="shared" si="0"/>
        <v>4172</v>
      </c>
      <c r="G21" s="46">
        <v>11093.24</v>
      </c>
      <c r="H21" s="68">
        <f t="shared" si="1"/>
        <v>21786</v>
      </c>
      <c r="I21" s="72">
        <f t="shared" si="2"/>
        <v>0.96389873472493159</v>
      </c>
    </row>
    <row r="22" spans="1:9" ht="16.5" x14ac:dyDescent="0.3">
      <c r="A22" s="37"/>
      <c r="B22" s="34" t="s">
        <v>11</v>
      </c>
      <c r="C22" s="15" t="s">
        <v>170</v>
      </c>
      <c r="D22" s="164">
        <v>6243.5</v>
      </c>
      <c r="E22" s="164">
        <v>6100</v>
      </c>
      <c r="F22" s="71">
        <f t="shared" si="0"/>
        <v>143.5</v>
      </c>
      <c r="G22" s="46">
        <v>2734.2799999999997</v>
      </c>
      <c r="H22" s="68">
        <f t="shared" si="1"/>
        <v>6171.75</v>
      </c>
      <c r="I22" s="72">
        <f t="shared" si="2"/>
        <v>1.257175563585295</v>
      </c>
    </row>
    <row r="23" spans="1:9" ht="16.5" x14ac:dyDescent="0.3">
      <c r="A23" s="37"/>
      <c r="B23" s="34" t="s">
        <v>12</v>
      </c>
      <c r="C23" s="15" t="s">
        <v>171</v>
      </c>
      <c r="D23" s="164">
        <v>10468.75</v>
      </c>
      <c r="E23" s="164">
        <v>6800</v>
      </c>
      <c r="F23" s="71">
        <f t="shared" si="0"/>
        <v>3668.75</v>
      </c>
      <c r="G23" s="46">
        <v>5474.4333333333343</v>
      </c>
      <c r="H23" s="68">
        <f t="shared" si="1"/>
        <v>8634.375</v>
      </c>
      <c r="I23" s="72">
        <f t="shared" si="2"/>
        <v>0.57721803778777681</v>
      </c>
    </row>
    <row r="24" spans="1:9" ht="16.5" x14ac:dyDescent="0.3">
      <c r="A24" s="37"/>
      <c r="B24" s="34" t="s">
        <v>13</v>
      </c>
      <c r="C24" s="15" t="s">
        <v>172</v>
      </c>
      <c r="D24" s="164">
        <v>8868.5</v>
      </c>
      <c r="E24" s="164">
        <v>6300</v>
      </c>
      <c r="F24" s="71">
        <f t="shared" si="0"/>
        <v>2568.5</v>
      </c>
      <c r="G24" s="46">
        <v>3971.875</v>
      </c>
      <c r="H24" s="68">
        <f t="shared" si="1"/>
        <v>7584.25</v>
      </c>
      <c r="I24" s="72">
        <f t="shared" si="2"/>
        <v>0.9094885916601102</v>
      </c>
    </row>
    <row r="25" spans="1:9" ht="16.5" x14ac:dyDescent="0.3">
      <c r="A25" s="37"/>
      <c r="B25" s="34" t="s">
        <v>14</v>
      </c>
      <c r="C25" s="188" t="s">
        <v>173</v>
      </c>
      <c r="D25" s="164">
        <v>8623.5</v>
      </c>
      <c r="E25" s="164">
        <v>6400</v>
      </c>
      <c r="F25" s="71">
        <f t="shared" si="0"/>
        <v>2223.5</v>
      </c>
      <c r="G25" s="46">
        <v>3526.1644444444446</v>
      </c>
      <c r="H25" s="68">
        <f t="shared" si="1"/>
        <v>7511.75</v>
      </c>
      <c r="I25" s="72">
        <f t="shared" si="2"/>
        <v>1.1302891905211454</v>
      </c>
    </row>
    <row r="26" spans="1:9" ht="16.5" x14ac:dyDescent="0.3">
      <c r="A26" s="37"/>
      <c r="B26" s="34" t="s">
        <v>15</v>
      </c>
      <c r="C26" s="15" t="s">
        <v>174</v>
      </c>
      <c r="D26" s="164">
        <v>19243.5</v>
      </c>
      <c r="E26" s="164">
        <v>17666.599999999999</v>
      </c>
      <c r="F26" s="71">
        <f t="shared" si="0"/>
        <v>1576.9000000000015</v>
      </c>
      <c r="G26" s="46">
        <v>10002.200000000001</v>
      </c>
      <c r="H26" s="68">
        <f t="shared" si="1"/>
        <v>18455.05</v>
      </c>
      <c r="I26" s="72">
        <f t="shared" si="2"/>
        <v>0.84509907820279517</v>
      </c>
    </row>
    <row r="27" spans="1:9" ht="16.5" x14ac:dyDescent="0.3">
      <c r="A27" s="37"/>
      <c r="B27" s="34" t="s">
        <v>16</v>
      </c>
      <c r="C27" s="15" t="s">
        <v>175</v>
      </c>
      <c r="D27" s="164">
        <v>8623.5</v>
      </c>
      <c r="E27" s="164">
        <v>6433.2</v>
      </c>
      <c r="F27" s="71">
        <f t="shared" si="0"/>
        <v>2190.3000000000002</v>
      </c>
      <c r="G27" s="46">
        <v>3957.1749999999997</v>
      </c>
      <c r="H27" s="68">
        <f t="shared" si="1"/>
        <v>7528.35</v>
      </c>
      <c r="I27" s="72">
        <f t="shared" si="2"/>
        <v>0.90245566597383253</v>
      </c>
    </row>
    <row r="28" spans="1:9" ht="16.5" x14ac:dyDescent="0.3">
      <c r="A28" s="37"/>
      <c r="B28" s="34" t="s">
        <v>17</v>
      </c>
      <c r="C28" s="15" t="s">
        <v>176</v>
      </c>
      <c r="D28" s="164">
        <v>22433.111111111109</v>
      </c>
      <c r="E28" s="164">
        <v>21433.200000000001</v>
      </c>
      <c r="F28" s="71">
        <f t="shared" si="0"/>
        <v>999.91111111110877</v>
      </c>
      <c r="G28" s="46">
        <v>7639.3</v>
      </c>
      <c r="H28" s="68">
        <f t="shared" si="1"/>
        <v>21933.155555555553</v>
      </c>
      <c r="I28" s="72">
        <f t="shared" si="2"/>
        <v>1.8710949374360941</v>
      </c>
    </row>
    <row r="29" spans="1:9" ht="16.5" x14ac:dyDescent="0.3">
      <c r="A29" s="37"/>
      <c r="B29" s="34" t="s">
        <v>18</v>
      </c>
      <c r="C29" s="15" t="s">
        <v>177</v>
      </c>
      <c r="D29" s="164">
        <v>29731.25</v>
      </c>
      <c r="E29" s="164">
        <v>21633.200000000001</v>
      </c>
      <c r="F29" s="71">
        <f t="shared" si="0"/>
        <v>8098.0499999999993</v>
      </c>
      <c r="G29" s="46">
        <v>16216.6</v>
      </c>
      <c r="H29" s="68">
        <f t="shared" si="1"/>
        <v>25682.224999999999</v>
      </c>
      <c r="I29" s="72">
        <f t="shared" si="2"/>
        <v>0.58369972743978382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22655.333333333332</v>
      </c>
      <c r="E30" s="167">
        <v>19400</v>
      </c>
      <c r="F30" s="74">
        <f t="shared" si="0"/>
        <v>3255.3333333333321</v>
      </c>
      <c r="G30" s="49">
        <v>15024.18</v>
      </c>
      <c r="H30" s="100">
        <f t="shared" si="1"/>
        <v>21027.666666666664</v>
      </c>
      <c r="I30" s="75">
        <f t="shared" si="2"/>
        <v>0.39958830809180029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30710.888888888891</v>
      </c>
      <c r="E32" s="164">
        <v>28800</v>
      </c>
      <c r="F32" s="67">
        <f>D32-E32</f>
        <v>1910.8888888888905</v>
      </c>
      <c r="G32" s="54">
        <v>16754.222222222223</v>
      </c>
      <c r="H32" s="68">
        <f>AVERAGE(D32:E32)</f>
        <v>29755.444444444445</v>
      </c>
      <c r="I32" s="78">
        <f t="shared" si="2"/>
        <v>0.77599676366819637</v>
      </c>
    </row>
    <row r="33" spans="1:9" ht="16.5" x14ac:dyDescent="0.3">
      <c r="A33" s="37"/>
      <c r="B33" s="34" t="s">
        <v>27</v>
      </c>
      <c r="C33" s="15" t="s">
        <v>180</v>
      </c>
      <c r="D33" s="47">
        <v>29812.25</v>
      </c>
      <c r="E33" s="164">
        <v>27966.6</v>
      </c>
      <c r="F33" s="79">
        <f>D33-E33</f>
        <v>1845.6500000000015</v>
      </c>
      <c r="G33" s="46">
        <v>17409.191111111111</v>
      </c>
      <c r="H33" s="68">
        <f>AVERAGE(D33:E33)</f>
        <v>28889.424999999999</v>
      </c>
      <c r="I33" s="72">
        <f t="shared" si="2"/>
        <v>0.65943522680739775</v>
      </c>
    </row>
    <row r="34" spans="1:9" ht="16.5" x14ac:dyDescent="0.3">
      <c r="A34" s="37"/>
      <c r="B34" s="39" t="s">
        <v>28</v>
      </c>
      <c r="C34" s="15" t="s">
        <v>181</v>
      </c>
      <c r="D34" s="47">
        <v>26985.714285714286</v>
      </c>
      <c r="E34" s="164">
        <v>28433.200000000001</v>
      </c>
      <c r="F34" s="71">
        <f>D34-E34</f>
        <v>-1447.4857142857145</v>
      </c>
      <c r="G34" s="46">
        <v>9535.2999999999993</v>
      </c>
      <c r="H34" s="68">
        <f>AVERAGE(D34:E34)</f>
        <v>27709.457142857143</v>
      </c>
      <c r="I34" s="72">
        <f t="shared" si="2"/>
        <v>1.9059869267728489</v>
      </c>
    </row>
    <row r="35" spans="1:9" ht="16.5" x14ac:dyDescent="0.3">
      <c r="A35" s="37"/>
      <c r="B35" s="34" t="s">
        <v>29</v>
      </c>
      <c r="C35" s="15" t="s">
        <v>182</v>
      </c>
      <c r="D35" s="47">
        <v>23842.857142857141</v>
      </c>
      <c r="E35" s="164">
        <v>16100</v>
      </c>
      <c r="F35" s="79">
        <f>D35-E35</f>
        <v>7742.8571428571413</v>
      </c>
      <c r="G35" s="46">
        <v>8249</v>
      </c>
      <c r="H35" s="68">
        <f>AVERAGE(D35:E35)</f>
        <v>19971.428571428572</v>
      </c>
      <c r="I35" s="72">
        <f t="shared" si="2"/>
        <v>1.4210726841348735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22444.222222222223</v>
      </c>
      <c r="E36" s="164">
        <v>17400</v>
      </c>
      <c r="F36" s="71">
        <f>D36-E36</f>
        <v>5044.2222222222226</v>
      </c>
      <c r="G36" s="49">
        <v>7630.88</v>
      </c>
      <c r="H36" s="68">
        <f>AVERAGE(D36:E36)</f>
        <v>19922.111111111109</v>
      </c>
      <c r="I36" s="80">
        <f t="shared" si="2"/>
        <v>1.6107226310872544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668424.5</v>
      </c>
      <c r="E38" s="165">
        <v>543000</v>
      </c>
      <c r="F38" s="67">
        <f>D38-E38</f>
        <v>125424.5</v>
      </c>
      <c r="G38" s="46">
        <v>325343.88</v>
      </c>
      <c r="H38" s="67">
        <f>AVERAGE(D38:E38)</f>
        <v>605712.25</v>
      </c>
      <c r="I38" s="78">
        <f t="shared" si="2"/>
        <v>0.86176008597426201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380241.14285714284</v>
      </c>
      <c r="E39" s="166">
        <v>432666.6</v>
      </c>
      <c r="F39" s="74">
        <f>D39-E39</f>
        <v>-52425.457142857136</v>
      </c>
      <c r="G39" s="46">
        <v>208191.43333333335</v>
      </c>
      <c r="H39" s="81">
        <f>AVERAGE(D39:E39)</f>
        <v>406453.87142857141</v>
      </c>
      <c r="I39" s="75">
        <f t="shared" si="2"/>
        <v>0.95230833911307933</v>
      </c>
    </row>
    <row r="40" spans="1:9" ht="15.75" customHeight="1" thickBot="1" x14ac:dyDescent="0.25">
      <c r="A40" s="243"/>
      <c r="B40" s="244"/>
      <c r="C40" s="245"/>
      <c r="D40" s="83">
        <f>SUM(D15:D39)</f>
        <v>1556036.4682539683</v>
      </c>
      <c r="E40" s="83">
        <f>SUM(E15:E39)</f>
        <v>1398432.4</v>
      </c>
      <c r="F40" s="83">
        <f>SUM(F15:F39)</f>
        <v>157604.06825396826</v>
      </c>
      <c r="G40" s="83">
        <f>SUM(G15:G39)</f>
        <v>798040.12904761906</v>
      </c>
      <c r="H40" s="83">
        <f>AVERAGE(D40:E40)</f>
        <v>1477234.4341269841</v>
      </c>
      <c r="I40" s="75">
        <f>(H40-G40)/G40</f>
        <v>0.85107788488019442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B6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0" t="s">
        <v>201</v>
      </c>
      <c r="B9" s="230"/>
      <c r="C9" s="230"/>
      <c r="D9" s="230"/>
      <c r="E9" s="230"/>
      <c r="F9" s="230"/>
      <c r="G9" s="230"/>
      <c r="H9" s="230"/>
      <c r="I9" s="230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1" t="s">
        <v>3</v>
      </c>
      <c r="B13" s="237"/>
      <c r="C13" s="239" t="s">
        <v>0</v>
      </c>
      <c r="D13" s="233" t="s">
        <v>23</v>
      </c>
      <c r="E13" s="233" t="s">
        <v>225</v>
      </c>
      <c r="F13" s="250" t="s">
        <v>220</v>
      </c>
      <c r="G13" s="233" t="s">
        <v>197</v>
      </c>
      <c r="H13" s="250" t="s">
        <v>219</v>
      </c>
      <c r="I13" s="233" t="s">
        <v>187</v>
      </c>
    </row>
    <row r="14" spans="1:9" ht="33.75" customHeight="1" thickBot="1" x14ac:dyDescent="0.25">
      <c r="A14" s="232"/>
      <c r="B14" s="238"/>
      <c r="C14" s="240"/>
      <c r="D14" s="253"/>
      <c r="E14" s="234"/>
      <c r="F14" s="251"/>
      <c r="G14" s="252"/>
      <c r="H14" s="251"/>
      <c r="I14" s="252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14033.92</v>
      </c>
      <c r="F16" s="42">
        <v>26177.111111111109</v>
      </c>
      <c r="G16" s="21">
        <f t="shared" ref="G16:G31" si="0">(F16-E16)/E16</f>
        <v>0.86527435749321002</v>
      </c>
      <c r="H16" s="205">
        <v>27038.777777777777</v>
      </c>
      <c r="I16" s="21">
        <f t="shared" ref="I16:I31" si="1">(F16-H16)/H16</f>
        <v>-3.1867811250508575E-2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25730.244444444445</v>
      </c>
      <c r="F17" s="46">
        <v>35426.925000000003</v>
      </c>
      <c r="G17" s="21">
        <f t="shared" si="0"/>
        <v>0.37685924735352527</v>
      </c>
      <c r="H17" s="208">
        <v>35199.857142857145</v>
      </c>
      <c r="I17" s="21">
        <f t="shared" si="1"/>
        <v>6.4508175763700569E-3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19994.8</v>
      </c>
      <c r="F18" s="46">
        <v>27849.888888888891</v>
      </c>
      <c r="G18" s="21">
        <f t="shared" si="0"/>
        <v>0.39285658715710542</v>
      </c>
      <c r="H18" s="208">
        <v>27672.044444444444</v>
      </c>
      <c r="I18" s="21">
        <f t="shared" si="1"/>
        <v>6.4268632121307363E-3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4308.4399999999996</v>
      </c>
      <c r="F19" s="46">
        <v>11866.555555555555</v>
      </c>
      <c r="G19" s="21">
        <f t="shared" si="0"/>
        <v>1.754258050606613</v>
      </c>
      <c r="H19" s="208">
        <v>11855.444444444445</v>
      </c>
      <c r="I19" s="21">
        <f t="shared" si="1"/>
        <v>9.3721590642822743E-4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42848.019047619047</v>
      </c>
      <c r="F20" s="46">
        <v>55952.171428571426</v>
      </c>
      <c r="G20" s="21">
        <f t="shared" si="0"/>
        <v>0.30582866307982892</v>
      </c>
      <c r="H20" s="208">
        <v>45670.028571428571</v>
      </c>
      <c r="I20" s="21">
        <f t="shared" si="1"/>
        <v>0.22513983850615374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18371.351111111111</v>
      </c>
      <c r="F21" s="46">
        <v>35233.222222222219</v>
      </c>
      <c r="G21" s="21">
        <f t="shared" si="0"/>
        <v>0.91783511235125981</v>
      </c>
      <c r="H21" s="208">
        <v>34277.633333333331</v>
      </c>
      <c r="I21" s="21">
        <f t="shared" si="1"/>
        <v>2.7877913261871085E-2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11093.24</v>
      </c>
      <c r="F22" s="46">
        <v>21786</v>
      </c>
      <c r="G22" s="21">
        <f t="shared" si="0"/>
        <v>0.96389873472493159</v>
      </c>
      <c r="H22" s="208">
        <v>22285.933333333334</v>
      </c>
      <c r="I22" s="21">
        <f t="shared" si="1"/>
        <v>-2.2432685490698212E-2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2734.2799999999997</v>
      </c>
      <c r="F23" s="46">
        <v>6171.75</v>
      </c>
      <c r="G23" s="21">
        <f t="shared" si="0"/>
        <v>1.257175563585295</v>
      </c>
      <c r="H23" s="208">
        <v>5674.875</v>
      </c>
      <c r="I23" s="21">
        <f t="shared" si="1"/>
        <v>8.7556994647459196E-2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5474.4333333333343</v>
      </c>
      <c r="F24" s="46">
        <v>8634.375</v>
      </c>
      <c r="G24" s="21">
        <f t="shared" si="0"/>
        <v>0.57721803778777681</v>
      </c>
      <c r="H24" s="208">
        <v>7959.375</v>
      </c>
      <c r="I24" s="21">
        <f t="shared" si="1"/>
        <v>8.4805653710247356E-2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3971.875</v>
      </c>
      <c r="F25" s="46">
        <v>7584.25</v>
      </c>
      <c r="G25" s="21">
        <f t="shared" si="0"/>
        <v>0.9094885916601102</v>
      </c>
      <c r="H25" s="208">
        <v>7228</v>
      </c>
      <c r="I25" s="21">
        <f t="shared" si="1"/>
        <v>4.9287493082457112E-2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3526.1644444444446</v>
      </c>
      <c r="F26" s="46">
        <v>7511.75</v>
      </c>
      <c r="G26" s="21">
        <f t="shared" si="0"/>
        <v>1.1302891905211454</v>
      </c>
      <c r="H26" s="208">
        <v>7028</v>
      </c>
      <c r="I26" s="21">
        <f t="shared" si="1"/>
        <v>6.8831815594763798E-2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10002.200000000001</v>
      </c>
      <c r="F27" s="46">
        <v>18455.05</v>
      </c>
      <c r="G27" s="21">
        <f t="shared" si="0"/>
        <v>0.84509907820279517</v>
      </c>
      <c r="H27" s="208">
        <v>17041.457142857143</v>
      </c>
      <c r="I27" s="21">
        <f t="shared" si="1"/>
        <v>8.2950233967249529E-2</v>
      </c>
    </row>
    <row r="28" spans="1:9" ht="16.5" x14ac:dyDescent="0.3">
      <c r="A28" s="37"/>
      <c r="B28" s="34" t="s">
        <v>16</v>
      </c>
      <c r="C28" s="15" t="s">
        <v>96</v>
      </c>
      <c r="D28" s="186" t="s">
        <v>81</v>
      </c>
      <c r="E28" s="155">
        <v>3957.1749999999997</v>
      </c>
      <c r="F28" s="46">
        <v>7528.35</v>
      </c>
      <c r="G28" s="21">
        <f t="shared" si="0"/>
        <v>0.90245566597383253</v>
      </c>
      <c r="H28" s="208">
        <v>7378</v>
      </c>
      <c r="I28" s="21">
        <f t="shared" si="1"/>
        <v>2.0378151260504251E-2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7639.3</v>
      </c>
      <c r="F29" s="46">
        <v>21933.155555555553</v>
      </c>
      <c r="G29" s="21">
        <f t="shared" si="0"/>
        <v>1.8710949374360941</v>
      </c>
      <c r="H29" s="208">
        <v>20977.599999999999</v>
      </c>
      <c r="I29" s="21">
        <f t="shared" si="1"/>
        <v>4.5551233485029499E-2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16216.6</v>
      </c>
      <c r="F30" s="46">
        <v>25682.224999999999</v>
      </c>
      <c r="G30" s="21">
        <f t="shared" si="0"/>
        <v>0.58369972743978382</v>
      </c>
      <c r="H30" s="208">
        <v>24767.674999999999</v>
      </c>
      <c r="I30" s="21">
        <f t="shared" si="1"/>
        <v>3.6925145375978942E-2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15024.18</v>
      </c>
      <c r="F31" s="49">
        <v>21027.666666666664</v>
      </c>
      <c r="G31" s="23">
        <f t="shared" si="0"/>
        <v>0.39958830809180029</v>
      </c>
      <c r="H31" s="211">
        <v>20755.444444444445</v>
      </c>
      <c r="I31" s="23">
        <f t="shared" si="1"/>
        <v>1.3115701904185626E-2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16754.222222222223</v>
      </c>
      <c r="F33" s="54">
        <v>29755.444444444445</v>
      </c>
      <c r="G33" s="21">
        <f>(F33-E33)/E33</f>
        <v>0.77599676366819637</v>
      </c>
      <c r="H33" s="214">
        <v>28277.633333333331</v>
      </c>
      <c r="I33" s="21">
        <f>(F33-H33)/H33</f>
        <v>5.226077775642872E-2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17409.191111111111</v>
      </c>
      <c r="F34" s="46">
        <v>28889.424999999999</v>
      </c>
      <c r="G34" s="21">
        <f>(F34-E34)/E34</f>
        <v>0.65943522680739775</v>
      </c>
      <c r="H34" s="208">
        <v>27639.424999999999</v>
      </c>
      <c r="I34" s="21">
        <f>(F34-H34)/H34</f>
        <v>4.522525341970754E-2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9535.2999999999993</v>
      </c>
      <c r="F35" s="46">
        <v>27709.457142857143</v>
      </c>
      <c r="G35" s="21">
        <f>(F35-E35)/E35</f>
        <v>1.9059869267728489</v>
      </c>
      <c r="H35" s="208">
        <v>26995.17142857143</v>
      </c>
      <c r="I35" s="21">
        <f>(F35-H35)/H35</f>
        <v>2.6459758411821778E-2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8249</v>
      </c>
      <c r="F36" s="46">
        <v>19971.428571428572</v>
      </c>
      <c r="G36" s="21">
        <f>(F36-E36)/E36</f>
        <v>1.4210726841348735</v>
      </c>
      <c r="H36" s="208">
        <v>21906.6</v>
      </c>
      <c r="I36" s="21">
        <f>(F36-H36)/H36</f>
        <v>-8.8337369951130076E-2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7630.88</v>
      </c>
      <c r="F37" s="49">
        <v>19922.111111111109</v>
      </c>
      <c r="G37" s="23">
        <f>(F37-E37)/E37</f>
        <v>1.6107226310872544</v>
      </c>
      <c r="H37" s="211">
        <v>18905.444444444445</v>
      </c>
      <c r="I37" s="23">
        <f>(F37-H37)/H37</f>
        <v>5.3776395982344759E-2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325343.88</v>
      </c>
      <c r="F39" s="46">
        <v>605712.25</v>
      </c>
      <c r="G39" s="21">
        <f t="shared" ref="G39:G44" si="2">(F39-E39)/E39</f>
        <v>0.86176008597426201</v>
      </c>
      <c r="H39" s="208">
        <v>609337.25</v>
      </c>
      <c r="I39" s="21">
        <f t="shared" ref="I39:I44" si="3">(F39-H39)/H39</f>
        <v>-5.9490864869987843E-3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208191.43333333335</v>
      </c>
      <c r="F40" s="46">
        <v>406453.87142857141</v>
      </c>
      <c r="G40" s="21">
        <f t="shared" si="2"/>
        <v>0.95230833911307933</v>
      </c>
      <c r="H40" s="208">
        <v>428157.3</v>
      </c>
      <c r="I40" s="21">
        <f t="shared" si="3"/>
        <v>-5.0690315385089967E-2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162457</v>
      </c>
      <c r="F41" s="57">
        <v>275539.59999999998</v>
      </c>
      <c r="G41" s="21">
        <f t="shared" si="2"/>
        <v>0.6960771157906398</v>
      </c>
      <c r="H41" s="216">
        <v>286579.59999999998</v>
      </c>
      <c r="I41" s="21">
        <f t="shared" si="3"/>
        <v>-3.8523328248067902E-2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67006.366666666669</v>
      </c>
      <c r="F42" s="47">
        <v>120786</v>
      </c>
      <c r="G42" s="21">
        <f t="shared" si="2"/>
        <v>0.80260482710349412</v>
      </c>
      <c r="H42" s="209">
        <v>119311</v>
      </c>
      <c r="I42" s="21">
        <f t="shared" si="3"/>
        <v>1.2362648875627562E-2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51183.333333333328</v>
      </c>
      <c r="F43" s="47">
        <v>118999.33333333333</v>
      </c>
      <c r="G43" s="21">
        <f t="shared" si="2"/>
        <v>1.3249625529143603</v>
      </c>
      <c r="H43" s="209">
        <v>118999.33333333333</v>
      </c>
      <c r="I43" s="21">
        <f t="shared" si="3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130392.57142857143</v>
      </c>
      <c r="F44" s="50">
        <v>263771.625</v>
      </c>
      <c r="G44" s="31">
        <f t="shared" si="2"/>
        <v>1.0229037751931529</v>
      </c>
      <c r="H44" s="212">
        <v>267881.85714285716</v>
      </c>
      <c r="I44" s="31">
        <f t="shared" si="3"/>
        <v>-1.5343450977589863E-2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105069.18611111111</v>
      </c>
      <c r="F46" s="43">
        <v>176292</v>
      </c>
      <c r="G46" s="21">
        <f t="shared" ref="G46:G51" si="4">(F46-E46)/E46</f>
        <v>0.677865857013211</v>
      </c>
      <c r="H46" s="206">
        <v>175069.77777777778</v>
      </c>
      <c r="I46" s="21">
        <f t="shared" ref="I46:I51" si="5">(F46-H46)/H46</f>
        <v>6.9813433120000223E-3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64538.606666666667</v>
      </c>
      <c r="F47" s="47">
        <v>148223.66666666666</v>
      </c>
      <c r="G47" s="21">
        <f t="shared" si="4"/>
        <v>1.2966666670109912</v>
      </c>
      <c r="H47" s="209">
        <v>155816.79999999999</v>
      </c>
      <c r="I47" s="21">
        <f t="shared" si="5"/>
        <v>-4.8731159498419503E-2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196798.48888888888</v>
      </c>
      <c r="F48" s="47">
        <v>446211.85714285716</v>
      </c>
      <c r="G48" s="21">
        <f t="shared" si="4"/>
        <v>1.267354082148392</v>
      </c>
      <c r="H48" s="209">
        <v>451554.125</v>
      </c>
      <c r="I48" s="21">
        <f t="shared" si="5"/>
        <v>-1.1830847203849242E-2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272556</v>
      </c>
      <c r="F49" s="47">
        <v>542681.42714285722</v>
      </c>
      <c r="G49" s="21">
        <f t="shared" si="4"/>
        <v>0.99108229920771229</v>
      </c>
      <c r="H49" s="209">
        <v>542681.42714285722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22174.333333333336</v>
      </c>
      <c r="F50" s="47">
        <v>57999</v>
      </c>
      <c r="G50" s="21">
        <f t="shared" si="4"/>
        <v>1.6155915998977795</v>
      </c>
      <c r="H50" s="209">
        <v>57999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266299.86666666664</v>
      </c>
      <c r="F51" s="50">
        <v>786250</v>
      </c>
      <c r="G51" s="31">
        <f t="shared" si="4"/>
        <v>1.9524986619094569</v>
      </c>
      <c r="H51" s="212">
        <v>786250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48790.5</v>
      </c>
      <c r="F53" s="66">
        <v>79296.666666666672</v>
      </c>
      <c r="G53" s="22">
        <f t="shared" ref="G53:G61" si="6">(F53-E53)/E53</f>
        <v>0.62524808449732372</v>
      </c>
      <c r="H53" s="163">
        <v>78983.333333333328</v>
      </c>
      <c r="I53" s="22">
        <f t="shared" ref="I53:I61" si="7">(F53-H53)/H53</f>
        <v>3.9670816627981817E-3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58108.25</v>
      </c>
      <c r="F54" s="70">
        <v>79960</v>
      </c>
      <c r="G54" s="21">
        <f t="shared" si="6"/>
        <v>0.37605245382540348</v>
      </c>
      <c r="H54" s="220">
        <v>79555</v>
      </c>
      <c r="I54" s="21">
        <f t="shared" si="7"/>
        <v>5.0908176733077742E-3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40802.400000000001</v>
      </c>
      <c r="F55" s="70">
        <v>73088.25</v>
      </c>
      <c r="G55" s="21">
        <f t="shared" si="6"/>
        <v>0.79127330745250268</v>
      </c>
      <c r="H55" s="220">
        <v>72838.25</v>
      </c>
      <c r="I55" s="21">
        <f t="shared" si="7"/>
        <v>3.4322625818165595E-3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50794</v>
      </c>
      <c r="F56" s="70">
        <v>102737.5</v>
      </c>
      <c r="G56" s="21">
        <f t="shared" si="6"/>
        <v>1.0226306256644486</v>
      </c>
      <c r="H56" s="220">
        <v>98202.5</v>
      </c>
      <c r="I56" s="21">
        <f t="shared" si="7"/>
        <v>4.6180087064993255E-2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24795.05</v>
      </c>
      <c r="F57" s="98">
        <v>52801.666666666664</v>
      </c>
      <c r="G57" s="21">
        <f t="shared" si="6"/>
        <v>1.1295245085880716</v>
      </c>
      <c r="H57" s="225">
        <v>50751.666666666664</v>
      </c>
      <c r="I57" s="21">
        <f t="shared" si="7"/>
        <v>4.0392762142458377E-2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7151.75</v>
      </c>
      <c r="F58" s="50">
        <v>33745</v>
      </c>
      <c r="G58" s="29">
        <f t="shared" si="6"/>
        <v>3.7184255601775789</v>
      </c>
      <c r="H58" s="212">
        <v>34000</v>
      </c>
      <c r="I58" s="29">
        <f t="shared" si="7"/>
        <v>-7.4999999999999997E-3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51614.333333333328</v>
      </c>
      <c r="F59" s="68">
        <v>106368.5</v>
      </c>
      <c r="G59" s="21">
        <f t="shared" si="6"/>
        <v>1.0608325852637834</v>
      </c>
      <c r="H59" s="219">
        <v>106449.71428571429</v>
      </c>
      <c r="I59" s="21">
        <f t="shared" si="7"/>
        <v>-7.6293568525988005E-4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66663.333333333343</v>
      </c>
      <c r="F60" s="70">
        <v>102669.71428571429</v>
      </c>
      <c r="G60" s="21">
        <f t="shared" si="6"/>
        <v>0.54012272042173526</v>
      </c>
      <c r="H60" s="220">
        <v>102574.66666666667</v>
      </c>
      <c r="I60" s="21">
        <f t="shared" si="7"/>
        <v>9.2661884397334969E-4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487446</v>
      </c>
      <c r="F61" s="73">
        <v>620000</v>
      </c>
      <c r="G61" s="29">
        <f t="shared" si="6"/>
        <v>0.27193576314094281</v>
      </c>
      <c r="H61" s="221">
        <v>620000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99798.67936507937</v>
      </c>
      <c r="F63" s="54">
        <v>217726</v>
      </c>
      <c r="G63" s="21">
        <f t="shared" ref="G63:G68" si="8">(F63-E63)/E63</f>
        <v>1.1816521158914721</v>
      </c>
      <c r="H63" s="214">
        <v>220101</v>
      </c>
      <c r="I63" s="21">
        <f t="shared" ref="I63:I74" si="9">(F63-H63)/H63</f>
        <v>-1.0790500724667312E-2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561745.14285714296</v>
      </c>
      <c r="F64" s="46">
        <v>1195717.5</v>
      </c>
      <c r="G64" s="21">
        <f t="shared" si="8"/>
        <v>1.1285764820650743</v>
      </c>
      <c r="H64" s="208">
        <v>903743.33333333337</v>
      </c>
      <c r="I64" s="21">
        <f t="shared" si="9"/>
        <v>0.32307200053112417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247836.55</v>
      </c>
      <c r="F65" s="46">
        <v>496942.57142857142</v>
      </c>
      <c r="G65" s="21">
        <f t="shared" si="8"/>
        <v>1.0051222123152193</v>
      </c>
      <c r="H65" s="208">
        <v>489404.71428571426</v>
      </c>
      <c r="I65" s="21">
        <f t="shared" si="9"/>
        <v>1.5402093447053641E-2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109674</v>
      </c>
      <c r="F66" s="46">
        <v>232682</v>
      </c>
      <c r="G66" s="21">
        <f t="shared" si="8"/>
        <v>1.121578496270766</v>
      </c>
      <c r="H66" s="208">
        <v>232682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65742.857142857145</v>
      </c>
      <c r="F67" s="46">
        <v>107231.14285714286</v>
      </c>
      <c r="G67" s="21">
        <f t="shared" si="8"/>
        <v>0.63106910039113417</v>
      </c>
      <c r="H67" s="208">
        <v>108576</v>
      </c>
      <c r="I67" s="21">
        <f t="shared" si="9"/>
        <v>-1.2386320575975768E-2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50796.436666666668</v>
      </c>
      <c r="F68" s="58">
        <v>101793</v>
      </c>
      <c r="G68" s="31">
        <f t="shared" si="8"/>
        <v>1.0039397776655068</v>
      </c>
      <c r="H68" s="217">
        <v>101793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65125.488888888889</v>
      </c>
      <c r="F70" s="43">
        <v>113429.75</v>
      </c>
      <c r="G70" s="21">
        <f>(F70-E70)/E70</f>
        <v>0.74171053354429928</v>
      </c>
      <c r="H70" s="206">
        <v>111662.25</v>
      </c>
      <c r="I70" s="21">
        <f t="shared" si="9"/>
        <v>1.5828984280721551E-2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52099.17</v>
      </c>
      <c r="F71" s="47">
        <v>82859.600000000006</v>
      </c>
      <c r="G71" s="21">
        <f>(F71-E71)/E71</f>
        <v>0.59042073031105891</v>
      </c>
      <c r="H71" s="209">
        <v>78459.600000000006</v>
      </c>
      <c r="I71" s="21">
        <f t="shared" si="9"/>
        <v>5.6079816873907076E-2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23717.919999999998</v>
      </c>
      <c r="F72" s="47">
        <v>37104</v>
      </c>
      <c r="G72" s="21">
        <f>(F72-E72)/E72</f>
        <v>0.56438675904126512</v>
      </c>
      <c r="H72" s="209">
        <v>37104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30421</v>
      </c>
      <c r="F73" s="47">
        <v>52557.5</v>
      </c>
      <c r="G73" s="21">
        <f>(F73-E73)/E73</f>
        <v>0.72767167417244671</v>
      </c>
      <c r="H73" s="209">
        <v>52557.5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23237.158333333333</v>
      </c>
      <c r="F74" s="50">
        <v>49567.25</v>
      </c>
      <c r="G74" s="21">
        <f>(F74-E74)/E74</f>
        <v>1.1331029073764398</v>
      </c>
      <c r="H74" s="212">
        <v>50076.857142857145</v>
      </c>
      <c r="I74" s="21">
        <f t="shared" si="9"/>
        <v>-1.0176500122668625E-2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23046.6</v>
      </c>
      <c r="F76" s="43">
        <v>32188.6</v>
      </c>
      <c r="G76" s="22">
        <f t="shared" ref="G76:G82" si="10">(F76-E76)/E76</f>
        <v>0.39667456371004839</v>
      </c>
      <c r="H76" s="206">
        <v>33788.6</v>
      </c>
      <c r="I76" s="22">
        <f t="shared" ref="I76:I82" si="11">(F76-H76)/H76</f>
        <v>-4.7353249320776829E-2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21466.5</v>
      </c>
      <c r="F77" s="32">
        <v>45395.125</v>
      </c>
      <c r="G77" s="21">
        <f t="shared" si="10"/>
        <v>1.114696154473249</v>
      </c>
      <c r="H77" s="200">
        <v>43486.142857142855</v>
      </c>
      <c r="I77" s="21">
        <f t="shared" si="11"/>
        <v>4.3898631091020837E-2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11344.566666666668</v>
      </c>
      <c r="F78" s="47">
        <v>21921.666666666668</v>
      </c>
      <c r="G78" s="21">
        <f t="shared" si="10"/>
        <v>0.9323494066175585</v>
      </c>
      <c r="H78" s="209">
        <v>21921.666666666668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16147.111111111113</v>
      </c>
      <c r="F79" s="47">
        <v>38055.375</v>
      </c>
      <c r="G79" s="21">
        <f t="shared" si="10"/>
        <v>1.3567915485398141</v>
      </c>
      <c r="H79" s="209">
        <v>37921.857142857145</v>
      </c>
      <c r="I79" s="21">
        <f t="shared" si="11"/>
        <v>3.5208681009443682E-3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33768.204761904766</v>
      </c>
      <c r="F80" s="61">
        <v>50449</v>
      </c>
      <c r="G80" s="21">
        <f t="shared" si="10"/>
        <v>0.49397933220641604</v>
      </c>
      <c r="H80" s="218">
        <v>49521.857142857145</v>
      </c>
      <c r="I80" s="21">
        <f t="shared" si="11"/>
        <v>1.8721891920739139E-2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63100</v>
      </c>
      <c r="F81" s="61">
        <v>156666</v>
      </c>
      <c r="G81" s="21">
        <f t="shared" si="10"/>
        <v>1.4828209191759112</v>
      </c>
      <c r="H81" s="218">
        <v>156666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44554.055555555555</v>
      </c>
      <c r="F82" s="50">
        <v>74218.666666666672</v>
      </c>
      <c r="G82" s="23">
        <f t="shared" si="10"/>
        <v>0.66581169191481526</v>
      </c>
      <c r="H82" s="212">
        <v>74385.888888888891</v>
      </c>
      <c r="I82" s="23">
        <f t="shared" si="11"/>
        <v>-2.2480368887169023E-3</v>
      </c>
    </row>
    <row r="83" spans="1:9" x14ac:dyDescent="0.25">
      <c r="E83"/>
      <c r="F83"/>
      <c r="H83"/>
    </row>
    <row r="84" spans="1:9" x14ac:dyDescent="0.25">
      <c r="H84" s="22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0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0" t="s">
        <v>201</v>
      </c>
      <c r="B9" s="230"/>
      <c r="C9" s="230"/>
      <c r="D9" s="230"/>
      <c r="E9" s="230"/>
      <c r="F9" s="230"/>
      <c r="G9" s="230"/>
      <c r="H9" s="230"/>
      <c r="I9" s="230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1" t="s">
        <v>3</v>
      </c>
      <c r="B13" s="237"/>
      <c r="C13" s="239" t="s">
        <v>0</v>
      </c>
      <c r="D13" s="233" t="s">
        <v>23</v>
      </c>
      <c r="E13" s="233" t="s">
        <v>225</v>
      </c>
      <c r="F13" s="250" t="s">
        <v>220</v>
      </c>
      <c r="G13" s="233" t="s">
        <v>197</v>
      </c>
      <c r="H13" s="250" t="s">
        <v>219</v>
      </c>
      <c r="I13" s="233" t="s">
        <v>187</v>
      </c>
    </row>
    <row r="14" spans="1:9" s="145" customFormat="1" ht="33.75" customHeight="1" thickBot="1" x14ac:dyDescent="0.25">
      <c r="A14" s="232"/>
      <c r="B14" s="238"/>
      <c r="C14" s="240"/>
      <c r="D14" s="253"/>
      <c r="E14" s="234"/>
      <c r="F14" s="251"/>
      <c r="G14" s="252"/>
      <c r="H14" s="251"/>
      <c r="I14" s="252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4</v>
      </c>
      <c r="C16" s="187" t="s">
        <v>84</v>
      </c>
      <c r="D16" s="184" t="s">
        <v>161</v>
      </c>
      <c r="E16" s="205">
        <v>14033.92</v>
      </c>
      <c r="F16" s="205">
        <v>26177.111111111109</v>
      </c>
      <c r="G16" s="193">
        <f>(F16-E16)/E16</f>
        <v>0.86527435749321002</v>
      </c>
      <c r="H16" s="205">
        <v>27038.777777777777</v>
      </c>
      <c r="I16" s="193">
        <f>(F16-H16)/H16</f>
        <v>-3.1867811250508575E-2</v>
      </c>
    </row>
    <row r="17" spans="1:9" ht="16.5" x14ac:dyDescent="0.3">
      <c r="A17" s="150"/>
      <c r="B17" s="201" t="s">
        <v>10</v>
      </c>
      <c r="C17" s="188" t="s">
        <v>90</v>
      </c>
      <c r="D17" s="184" t="s">
        <v>161</v>
      </c>
      <c r="E17" s="208">
        <v>11093.24</v>
      </c>
      <c r="F17" s="208">
        <v>21786</v>
      </c>
      <c r="G17" s="193">
        <f>(F17-E17)/E17</f>
        <v>0.96389873472493159</v>
      </c>
      <c r="H17" s="208">
        <v>22285.933333333334</v>
      </c>
      <c r="I17" s="193">
        <f>(F17-H17)/H17</f>
        <v>-2.2432685490698212E-2</v>
      </c>
    </row>
    <row r="18" spans="1:9" ht="16.5" x14ac:dyDescent="0.3">
      <c r="A18" s="150"/>
      <c r="B18" s="201" t="s">
        <v>7</v>
      </c>
      <c r="C18" s="188" t="s">
        <v>87</v>
      </c>
      <c r="D18" s="184" t="s">
        <v>161</v>
      </c>
      <c r="E18" s="208">
        <v>4308.4399999999996</v>
      </c>
      <c r="F18" s="208">
        <v>11866.555555555555</v>
      </c>
      <c r="G18" s="193">
        <f>(F18-E18)/E18</f>
        <v>1.754258050606613</v>
      </c>
      <c r="H18" s="208">
        <v>11855.444444444445</v>
      </c>
      <c r="I18" s="193">
        <f>(F18-H18)/H18</f>
        <v>9.3721590642822743E-4</v>
      </c>
    </row>
    <row r="19" spans="1:9" ht="16.5" x14ac:dyDescent="0.3">
      <c r="A19" s="150"/>
      <c r="B19" s="201" t="s">
        <v>6</v>
      </c>
      <c r="C19" s="188" t="s">
        <v>86</v>
      </c>
      <c r="D19" s="184" t="s">
        <v>161</v>
      </c>
      <c r="E19" s="208">
        <v>19994.8</v>
      </c>
      <c r="F19" s="208">
        <v>27849.888888888891</v>
      </c>
      <c r="G19" s="193">
        <f>(F19-E19)/E19</f>
        <v>0.39285658715710542</v>
      </c>
      <c r="H19" s="208">
        <v>27672.044444444444</v>
      </c>
      <c r="I19" s="193">
        <f>(F19-H19)/H19</f>
        <v>6.4268632121307363E-3</v>
      </c>
    </row>
    <row r="20" spans="1:9" ht="16.5" x14ac:dyDescent="0.3">
      <c r="A20" s="150"/>
      <c r="B20" s="201" t="s">
        <v>5</v>
      </c>
      <c r="C20" s="188" t="s">
        <v>85</v>
      </c>
      <c r="D20" s="184" t="s">
        <v>161</v>
      </c>
      <c r="E20" s="208">
        <v>25730.244444444445</v>
      </c>
      <c r="F20" s="208">
        <v>35426.925000000003</v>
      </c>
      <c r="G20" s="193">
        <f>(F20-E20)/E20</f>
        <v>0.37685924735352527</v>
      </c>
      <c r="H20" s="208">
        <v>35199.857142857145</v>
      </c>
      <c r="I20" s="193">
        <f>(F20-H20)/H20</f>
        <v>6.4508175763700569E-3</v>
      </c>
    </row>
    <row r="21" spans="1:9" ht="16.5" x14ac:dyDescent="0.3">
      <c r="A21" s="150"/>
      <c r="B21" s="201" t="s">
        <v>19</v>
      </c>
      <c r="C21" s="188" t="s">
        <v>99</v>
      </c>
      <c r="D21" s="184" t="s">
        <v>161</v>
      </c>
      <c r="E21" s="208">
        <v>15024.18</v>
      </c>
      <c r="F21" s="208">
        <v>21027.666666666664</v>
      </c>
      <c r="G21" s="193">
        <f>(F21-E21)/E21</f>
        <v>0.39958830809180029</v>
      </c>
      <c r="H21" s="208">
        <v>20755.444444444445</v>
      </c>
      <c r="I21" s="193">
        <f>(F21-H21)/H21</f>
        <v>1.3115701904185626E-2</v>
      </c>
    </row>
    <row r="22" spans="1:9" ht="16.5" x14ac:dyDescent="0.3">
      <c r="A22" s="150"/>
      <c r="B22" s="201" t="s">
        <v>16</v>
      </c>
      <c r="C22" s="188" t="s">
        <v>96</v>
      </c>
      <c r="D22" s="184" t="s">
        <v>81</v>
      </c>
      <c r="E22" s="208">
        <v>3957.1749999999997</v>
      </c>
      <c r="F22" s="208">
        <v>7528.35</v>
      </c>
      <c r="G22" s="193">
        <f>(F22-E22)/E22</f>
        <v>0.90245566597383253</v>
      </c>
      <c r="H22" s="208">
        <v>7378</v>
      </c>
      <c r="I22" s="193">
        <f>(F22-H22)/H22</f>
        <v>2.0378151260504251E-2</v>
      </c>
    </row>
    <row r="23" spans="1:9" ht="16.5" x14ac:dyDescent="0.3">
      <c r="A23" s="150"/>
      <c r="B23" s="201" t="s">
        <v>9</v>
      </c>
      <c r="C23" s="188" t="s">
        <v>88</v>
      </c>
      <c r="D23" s="186" t="s">
        <v>161</v>
      </c>
      <c r="E23" s="208">
        <v>18371.351111111111</v>
      </c>
      <c r="F23" s="208">
        <v>35233.222222222219</v>
      </c>
      <c r="G23" s="193">
        <f>(F23-E23)/E23</f>
        <v>0.91783511235125981</v>
      </c>
      <c r="H23" s="208">
        <v>34277.633333333331</v>
      </c>
      <c r="I23" s="193">
        <f>(F23-H23)/H23</f>
        <v>2.7877913261871085E-2</v>
      </c>
    </row>
    <row r="24" spans="1:9" ht="16.5" x14ac:dyDescent="0.3">
      <c r="A24" s="150"/>
      <c r="B24" s="201" t="s">
        <v>18</v>
      </c>
      <c r="C24" s="188" t="s">
        <v>98</v>
      </c>
      <c r="D24" s="186" t="s">
        <v>83</v>
      </c>
      <c r="E24" s="208">
        <v>16216.6</v>
      </c>
      <c r="F24" s="208">
        <v>25682.224999999999</v>
      </c>
      <c r="G24" s="193">
        <f>(F24-E24)/E24</f>
        <v>0.58369972743978382</v>
      </c>
      <c r="H24" s="208">
        <v>24767.674999999999</v>
      </c>
      <c r="I24" s="193">
        <f>(F24-H24)/H24</f>
        <v>3.6925145375978942E-2</v>
      </c>
    </row>
    <row r="25" spans="1:9" ht="16.5" x14ac:dyDescent="0.3">
      <c r="A25" s="150"/>
      <c r="B25" s="201" t="s">
        <v>17</v>
      </c>
      <c r="C25" s="188" t="s">
        <v>97</v>
      </c>
      <c r="D25" s="186" t="s">
        <v>161</v>
      </c>
      <c r="E25" s="208">
        <v>7639.3</v>
      </c>
      <c r="F25" s="208">
        <v>21933.155555555553</v>
      </c>
      <c r="G25" s="193">
        <f>(F25-E25)/E25</f>
        <v>1.8710949374360941</v>
      </c>
      <c r="H25" s="208">
        <v>20977.599999999999</v>
      </c>
      <c r="I25" s="193">
        <f>(F25-H25)/H25</f>
        <v>4.5551233485029499E-2</v>
      </c>
    </row>
    <row r="26" spans="1:9" ht="16.5" x14ac:dyDescent="0.3">
      <c r="A26" s="150"/>
      <c r="B26" s="201" t="s">
        <v>13</v>
      </c>
      <c r="C26" s="188" t="s">
        <v>93</v>
      </c>
      <c r="D26" s="186" t="s">
        <v>81</v>
      </c>
      <c r="E26" s="208">
        <v>3971.875</v>
      </c>
      <c r="F26" s="208">
        <v>7584.25</v>
      </c>
      <c r="G26" s="193">
        <f>(F26-E26)/E26</f>
        <v>0.9094885916601102</v>
      </c>
      <c r="H26" s="208">
        <v>7228</v>
      </c>
      <c r="I26" s="193">
        <f>(F26-H26)/H26</f>
        <v>4.9287493082457112E-2</v>
      </c>
    </row>
    <row r="27" spans="1:9" ht="16.5" x14ac:dyDescent="0.3">
      <c r="A27" s="150"/>
      <c r="B27" s="201" t="s">
        <v>14</v>
      </c>
      <c r="C27" s="188" t="s">
        <v>94</v>
      </c>
      <c r="D27" s="186" t="s">
        <v>81</v>
      </c>
      <c r="E27" s="208">
        <v>3526.1644444444446</v>
      </c>
      <c r="F27" s="208">
        <v>7511.75</v>
      </c>
      <c r="G27" s="193">
        <f>(F27-E27)/E27</f>
        <v>1.1302891905211454</v>
      </c>
      <c r="H27" s="208">
        <v>7028</v>
      </c>
      <c r="I27" s="193">
        <f>(F27-H27)/H27</f>
        <v>6.8831815594763798E-2</v>
      </c>
    </row>
    <row r="28" spans="1:9" ht="16.5" x14ac:dyDescent="0.3">
      <c r="A28" s="150"/>
      <c r="B28" s="201" t="s">
        <v>15</v>
      </c>
      <c r="C28" s="188" t="s">
        <v>95</v>
      </c>
      <c r="D28" s="186" t="s">
        <v>82</v>
      </c>
      <c r="E28" s="208">
        <v>10002.200000000001</v>
      </c>
      <c r="F28" s="208">
        <v>18455.05</v>
      </c>
      <c r="G28" s="193">
        <f>(F28-E28)/E28</f>
        <v>0.84509907820279517</v>
      </c>
      <c r="H28" s="208">
        <v>17041.457142857143</v>
      </c>
      <c r="I28" s="193">
        <f>(F28-H28)/H28</f>
        <v>8.2950233967249529E-2</v>
      </c>
    </row>
    <row r="29" spans="1:9" ht="17.25" thickBot="1" x14ac:dyDescent="0.35">
      <c r="A29" s="151"/>
      <c r="B29" s="201" t="s">
        <v>12</v>
      </c>
      <c r="C29" s="188" t="s">
        <v>92</v>
      </c>
      <c r="D29" s="186" t="s">
        <v>81</v>
      </c>
      <c r="E29" s="208">
        <v>5474.4333333333343</v>
      </c>
      <c r="F29" s="208">
        <v>8634.375</v>
      </c>
      <c r="G29" s="193">
        <f>(F29-E29)/E29</f>
        <v>0.57721803778777681</v>
      </c>
      <c r="H29" s="208">
        <v>7959.375</v>
      </c>
      <c r="I29" s="193">
        <f>(F29-H29)/H29</f>
        <v>8.4805653710247356E-2</v>
      </c>
    </row>
    <row r="30" spans="1:9" ht="16.5" x14ac:dyDescent="0.3">
      <c r="A30" s="37"/>
      <c r="B30" s="201" t="s">
        <v>11</v>
      </c>
      <c r="C30" s="188" t="s">
        <v>91</v>
      </c>
      <c r="D30" s="186" t="s">
        <v>81</v>
      </c>
      <c r="E30" s="208">
        <v>2734.2799999999997</v>
      </c>
      <c r="F30" s="208">
        <v>6171.75</v>
      </c>
      <c r="G30" s="193">
        <f>(F30-E30)/E30</f>
        <v>1.257175563585295</v>
      </c>
      <c r="H30" s="208">
        <v>5674.875</v>
      </c>
      <c r="I30" s="193">
        <f>(F30-H30)/H30</f>
        <v>8.7556994647459196E-2</v>
      </c>
    </row>
    <row r="31" spans="1:9" ht="17.25" thickBot="1" x14ac:dyDescent="0.35">
      <c r="A31" s="38"/>
      <c r="B31" s="202" t="s">
        <v>8</v>
      </c>
      <c r="C31" s="189" t="s">
        <v>89</v>
      </c>
      <c r="D31" s="185" t="s">
        <v>161</v>
      </c>
      <c r="E31" s="211">
        <v>42848.019047619047</v>
      </c>
      <c r="F31" s="211">
        <v>55952.171428571426</v>
      </c>
      <c r="G31" s="195">
        <f>(F31-E31)/E31</f>
        <v>0.30582866307982892</v>
      </c>
      <c r="H31" s="211">
        <v>45670.028571428571</v>
      </c>
      <c r="I31" s="195">
        <f>(F31-H31)/H31</f>
        <v>0.22513983850615374</v>
      </c>
    </row>
    <row r="32" spans="1:9" ht="15.75" customHeight="1" thickBot="1" x14ac:dyDescent="0.25">
      <c r="A32" s="243" t="s">
        <v>188</v>
      </c>
      <c r="B32" s="244"/>
      <c r="C32" s="244"/>
      <c r="D32" s="245"/>
      <c r="E32" s="99">
        <f>SUM(E16:E31)</f>
        <v>204926.22238095239</v>
      </c>
      <c r="F32" s="100">
        <f>SUM(F16:F31)</f>
        <v>338820.44642857148</v>
      </c>
      <c r="G32" s="101">
        <f t="shared" ref="G32" si="0">(F32-E32)/E32</f>
        <v>0.65337770096944103</v>
      </c>
      <c r="H32" s="100">
        <f>SUM(H16:H31)</f>
        <v>322810.14563492063</v>
      </c>
      <c r="I32" s="104">
        <f t="shared" ref="I32" si="1">(F32-H32)/H32</f>
        <v>4.9596646853093534E-2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29</v>
      </c>
      <c r="C34" s="190" t="s">
        <v>103</v>
      </c>
      <c r="D34" s="192" t="s">
        <v>161</v>
      </c>
      <c r="E34" s="214">
        <v>8249</v>
      </c>
      <c r="F34" s="214">
        <v>19971.428571428572</v>
      </c>
      <c r="G34" s="193">
        <f>(F34-E34)/E34</f>
        <v>1.4210726841348735</v>
      </c>
      <c r="H34" s="214">
        <v>21906.6</v>
      </c>
      <c r="I34" s="193">
        <f>(F34-H34)/H34</f>
        <v>-8.8337369951130076E-2</v>
      </c>
    </row>
    <row r="35" spans="1:9" ht="16.5" x14ac:dyDescent="0.3">
      <c r="A35" s="37"/>
      <c r="B35" s="201" t="s">
        <v>28</v>
      </c>
      <c r="C35" s="188" t="s">
        <v>102</v>
      </c>
      <c r="D35" s="184" t="s">
        <v>161</v>
      </c>
      <c r="E35" s="208">
        <v>9535.2999999999993</v>
      </c>
      <c r="F35" s="208">
        <v>27709.457142857143</v>
      </c>
      <c r="G35" s="193">
        <f>(F35-E35)/E35</f>
        <v>1.9059869267728489</v>
      </c>
      <c r="H35" s="208">
        <v>26995.17142857143</v>
      </c>
      <c r="I35" s="193">
        <f>(F35-H35)/H35</f>
        <v>2.6459758411821778E-2</v>
      </c>
    </row>
    <row r="36" spans="1:9" ht="16.5" x14ac:dyDescent="0.3">
      <c r="A36" s="37"/>
      <c r="B36" s="203" t="s">
        <v>27</v>
      </c>
      <c r="C36" s="188" t="s">
        <v>101</v>
      </c>
      <c r="D36" s="184" t="s">
        <v>161</v>
      </c>
      <c r="E36" s="208">
        <v>17409.191111111111</v>
      </c>
      <c r="F36" s="208">
        <v>28889.424999999999</v>
      </c>
      <c r="G36" s="193">
        <f>(F36-E36)/E36</f>
        <v>0.65943522680739775</v>
      </c>
      <c r="H36" s="208">
        <v>27639.424999999999</v>
      </c>
      <c r="I36" s="193">
        <f>(F36-H36)/H36</f>
        <v>4.522525341970754E-2</v>
      </c>
    </row>
    <row r="37" spans="1:9" ht="16.5" x14ac:dyDescent="0.3">
      <c r="A37" s="37"/>
      <c r="B37" s="201" t="s">
        <v>26</v>
      </c>
      <c r="C37" s="188" t="s">
        <v>100</v>
      </c>
      <c r="D37" s="184" t="s">
        <v>161</v>
      </c>
      <c r="E37" s="208">
        <v>16754.222222222223</v>
      </c>
      <c r="F37" s="208">
        <v>29755.444444444445</v>
      </c>
      <c r="G37" s="193">
        <f>(F37-E37)/E37</f>
        <v>0.77599676366819637</v>
      </c>
      <c r="H37" s="208">
        <v>28277.633333333331</v>
      </c>
      <c r="I37" s="193">
        <f>(F37-H37)/H37</f>
        <v>5.226077775642872E-2</v>
      </c>
    </row>
    <row r="38" spans="1:9" ht="17.25" thickBot="1" x14ac:dyDescent="0.35">
      <c r="A38" s="38"/>
      <c r="B38" s="203" t="s">
        <v>30</v>
      </c>
      <c r="C38" s="188" t="s">
        <v>104</v>
      </c>
      <c r="D38" s="196" t="s">
        <v>161</v>
      </c>
      <c r="E38" s="211">
        <v>7630.88</v>
      </c>
      <c r="F38" s="211">
        <v>19922.111111111109</v>
      </c>
      <c r="G38" s="195">
        <f>(F38-E38)/E38</f>
        <v>1.6107226310872544</v>
      </c>
      <c r="H38" s="211">
        <v>18905.444444444445</v>
      </c>
      <c r="I38" s="195">
        <f>(F38-H38)/H38</f>
        <v>5.3776395982344759E-2</v>
      </c>
    </row>
    <row r="39" spans="1:9" ht="15.75" customHeight="1" thickBot="1" x14ac:dyDescent="0.25">
      <c r="A39" s="243" t="s">
        <v>189</v>
      </c>
      <c r="B39" s="244"/>
      <c r="C39" s="244"/>
      <c r="D39" s="245"/>
      <c r="E39" s="83">
        <f>SUM(E34:E38)</f>
        <v>59578.593333333331</v>
      </c>
      <c r="F39" s="102">
        <f>SUM(F34:F38)</f>
        <v>126247.86626984128</v>
      </c>
      <c r="G39" s="103">
        <f t="shared" ref="G39" si="2">(F39-E39)/E39</f>
        <v>1.1190138807659207</v>
      </c>
      <c r="H39" s="102">
        <f>SUM(H34:H38)</f>
        <v>123724.27420634922</v>
      </c>
      <c r="I39" s="104">
        <f t="shared" ref="I39" si="3">(F39-H39)/H39</f>
        <v>2.0396903353687709E-2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32</v>
      </c>
      <c r="C41" s="188" t="s">
        <v>106</v>
      </c>
      <c r="D41" s="192" t="s">
        <v>161</v>
      </c>
      <c r="E41" s="206">
        <v>208191.43333333335</v>
      </c>
      <c r="F41" s="208">
        <v>406453.87142857141</v>
      </c>
      <c r="G41" s="193">
        <f>(F41-E41)/E41</f>
        <v>0.95230833911307933</v>
      </c>
      <c r="H41" s="208">
        <v>428157.3</v>
      </c>
      <c r="I41" s="193">
        <f>(F41-H41)/H41</f>
        <v>-5.0690315385089967E-2</v>
      </c>
    </row>
    <row r="42" spans="1:9" ht="16.5" x14ac:dyDescent="0.3">
      <c r="A42" s="37"/>
      <c r="B42" s="201" t="s">
        <v>33</v>
      </c>
      <c r="C42" s="188" t="s">
        <v>107</v>
      </c>
      <c r="D42" s="184" t="s">
        <v>161</v>
      </c>
      <c r="E42" s="209">
        <v>162457</v>
      </c>
      <c r="F42" s="208">
        <v>275539.59999999998</v>
      </c>
      <c r="G42" s="193">
        <f>(F42-E42)/E42</f>
        <v>0.6960771157906398</v>
      </c>
      <c r="H42" s="208">
        <v>286579.59999999998</v>
      </c>
      <c r="I42" s="193">
        <f>(F42-H42)/H42</f>
        <v>-3.8523328248067902E-2</v>
      </c>
    </row>
    <row r="43" spans="1:9" ht="16.5" x14ac:dyDescent="0.3">
      <c r="A43" s="37"/>
      <c r="B43" s="203" t="s">
        <v>36</v>
      </c>
      <c r="C43" s="188" t="s">
        <v>153</v>
      </c>
      <c r="D43" s="184" t="s">
        <v>161</v>
      </c>
      <c r="E43" s="209">
        <v>130392.57142857143</v>
      </c>
      <c r="F43" s="216">
        <v>263771.625</v>
      </c>
      <c r="G43" s="193">
        <f>(F43-E43)/E43</f>
        <v>1.0229037751931529</v>
      </c>
      <c r="H43" s="216">
        <v>267881.85714285716</v>
      </c>
      <c r="I43" s="193">
        <f>(F43-H43)/H43</f>
        <v>-1.5343450977589863E-2</v>
      </c>
    </row>
    <row r="44" spans="1:9" ht="16.5" x14ac:dyDescent="0.3">
      <c r="A44" s="37"/>
      <c r="B44" s="201" t="s">
        <v>31</v>
      </c>
      <c r="C44" s="188" t="s">
        <v>105</v>
      </c>
      <c r="D44" s="184" t="s">
        <v>161</v>
      </c>
      <c r="E44" s="209">
        <v>325343.88</v>
      </c>
      <c r="F44" s="209">
        <v>605712.25</v>
      </c>
      <c r="G44" s="193">
        <f>(F44-E44)/E44</f>
        <v>0.86176008597426201</v>
      </c>
      <c r="H44" s="209">
        <v>609337.25</v>
      </c>
      <c r="I44" s="193">
        <f>(F44-H44)/H44</f>
        <v>-5.9490864869987843E-3</v>
      </c>
    </row>
    <row r="45" spans="1:9" ht="16.5" x14ac:dyDescent="0.3">
      <c r="A45" s="37"/>
      <c r="B45" s="201" t="s">
        <v>35</v>
      </c>
      <c r="C45" s="188" t="s">
        <v>152</v>
      </c>
      <c r="D45" s="184" t="s">
        <v>161</v>
      </c>
      <c r="E45" s="209">
        <v>51183.333333333328</v>
      </c>
      <c r="F45" s="209">
        <v>118999.33333333333</v>
      </c>
      <c r="G45" s="193">
        <f>(F45-E45)/E45</f>
        <v>1.3249625529143603</v>
      </c>
      <c r="H45" s="209">
        <v>118999.33333333333</v>
      </c>
      <c r="I45" s="193">
        <f>(F45-H45)/H45</f>
        <v>0</v>
      </c>
    </row>
    <row r="46" spans="1:9" ht="16.5" customHeight="1" thickBot="1" x14ac:dyDescent="0.35">
      <c r="A46" s="38"/>
      <c r="B46" s="201" t="s">
        <v>34</v>
      </c>
      <c r="C46" s="188" t="s">
        <v>154</v>
      </c>
      <c r="D46" s="184" t="s">
        <v>161</v>
      </c>
      <c r="E46" s="212">
        <v>67006.366666666669</v>
      </c>
      <c r="F46" s="212">
        <v>120786</v>
      </c>
      <c r="G46" s="199">
        <f>(F46-E46)/E46</f>
        <v>0.80260482710349412</v>
      </c>
      <c r="H46" s="212">
        <v>119311</v>
      </c>
      <c r="I46" s="199">
        <f>(F46-H46)/H46</f>
        <v>1.2362648875627562E-2</v>
      </c>
    </row>
    <row r="47" spans="1:9" ht="15.75" customHeight="1" thickBot="1" x14ac:dyDescent="0.25">
      <c r="A47" s="243" t="s">
        <v>190</v>
      </c>
      <c r="B47" s="244"/>
      <c r="C47" s="244"/>
      <c r="D47" s="245"/>
      <c r="E47" s="83">
        <f>SUM(E41:E46)</f>
        <v>944574.5847619049</v>
      </c>
      <c r="F47" s="83">
        <f>SUM(F41:F46)</f>
        <v>1791262.6797619045</v>
      </c>
      <c r="G47" s="103">
        <f t="shared" ref="G47" si="4">(F47-E47)/E47</f>
        <v>0.89636976122263645</v>
      </c>
      <c r="H47" s="102">
        <f>SUM(H41:H46)</f>
        <v>1830266.3404761904</v>
      </c>
      <c r="I47" s="104">
        <f t="shared" ref="I47" si="5">(F47-H47)/H47</f>
        <v>-2.131037426177991E-2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46</v>
      </c>
      <c r="C49" s="188" t="s">
        <v>111</v>
      </c>
      <c r="D49" s="192" t="s">
        <v>110</v>
      </c>
      <c r="E49" s="206">
        <v>64538.606666666667</v>
      </c>
      <c r="F49" s="206">
        <v>148223.66666666666</v>
      </c>
      <c r="G49" s="193">
        <f>(F49-E49)/E49</f>
        <v>1.2966666670109912</v>
      </c>
      <c r="H49" s="206">
        <v>155816.79999999999</v>
      </c>
      <c r="I49" s="193">
        <f>(F49-H49)/H49</f>
        <v>-4.8731159498419503E-2</v>
      </c>
    </row>
    <row r="50" spans="1:9" ht="16.5" x14ac:dyDescent="0.3">
      <c r="A50" s="37"/>
      <c r="B50" s="201" t="s">
        <v>47</v>
      </c>
      <c r="C50" s="188" t="s">
        <v>113</v>
      </c>
      <c r="D50" s="186" t="s">
        <v>114</v>
      </c>
      <c r="E50" s="209">
        <v>196798.48888888888</v>
      </c>
      <c r="F50" s="209">
        <v>446211.85714285716</v>
      </c>
      <c r="G50" s="193">
        <f>(F50-E50)/E50</f>
        <v>1.267354082148392</v>
      </c>
      <c r="H50" s="209">
        <v>451554.125</v>
      </c>
      <c r="I50" s="193">
        <f>(F50-H50)/H50</f>
        <v>-1.1830847203849242E-2</v>
      </c>
    </row>
    <row r="51" spans="1:9" ht="16.5" x14ac:dyDescent="0.3">
      <c r="A51" s="37"/>
      <c r="B51" s="201" t="s">
        <v>48</v>
      </c>
      <c r="C51" s="188" t="s">
        <v>157</v>
      </c>
      <c r="D51" s="184" t="s">
        <v>114</v>
      </c>
      <c r="E51" s="209">
        <v>272556</v>
      </c>
      <c r="F51" s="209">
        <v>542681.42714285722</v>
      </c>
      <c r="G51" s="193">
        <f>(F51-E51)/E51</f>
        <v>0.99108229920771229</v>
      </c>
      <c r="H51" s="209">
        <v>542681.42714285722</v>
      </c>
      <c r="I51" s="193">
        <f>(F51-H51)/H51</f>
        <v>0</v>
      </c>
    </row>
    <row r="52" spans="1:9" ht="16.5" x14ac:dyDescent="0.3">
      <c r="A52" s="37"/>
      <c r="B52" s="201" t="s">
        <v>49</v>
      </c>
      <c r="C52" s="188" t="s">
        <v>158</v>
      </c>
      <c r="D52" s="184" t="s">
        <v>199</v>
      </c>
      <c r="E52" s="209">
        <v>22174.333333333336</v>
      </c>
      <c r="F52" s="209">
        <v>57999</v>
      </c>
      <c r="G52" s="193">
        <f>(F52-E52)/E52</f>
        <v>1.6155915998977795</v>
      </c>
      <c r="H52" s="209">
        <v>57999</v>
      </c>
      <c r="I52" s="193">
        <f>(F52-H52)/H52</f>
        <v>0</v>
      </c>
    </row>
    <row r="53" spans="1:9" ht="16.5" x14ac:dyDescent="0.3">
      <c r="A53" s="37"/>
      <c r="B53" s="201" t="s">
        <v>50</v>
      </c>
      <c r="C53" s="188" t="s">
        <v>159</v>
      </c>
      <c r="D53" s="186" t="s">
        <v>112</v>
      </c>
      <c r="E53" s="209">
        <v>266299.86666666664</v>
      </c>
      <c r="F53" s="209">
        <v>786250</v>
      </c>
      <c r="G53" s="193">
        <f>(F53-E53)/E53</f>
        <v>1.9524986619094569</v>
      </c>
      <c r="H53" s="209">
        <v>786250</v>
      </c>
      <c r="I53" s="193">
        <f>(F53-H53)/H53</f>
        <v>0</v>
      </c>
    </row>
    <row r="54" spans="1:9" ht="16.5" customHeight="1" thickBot="1" x14ac:dyDescent="0.35">
      <c r="A54" s="38"/>
      <c r="B54" s="201" t="s">
        <v>45</v>
      </c>
      <c r="C54" s="188" t="s">
        <v>109</v>
      </c>
      <c r="D54" s="185" t="s">
        <v>108</v>
      </c>
      <c r="E54" s="212">
        <v>105069.18611111111</v>
      </c>
      <c r="F54" s="212">
        <v>176292</v>
      </c>
      <c r="G54" s="199">
        <f>(F54-E54)/E54</f>
        <v>0.677865857013211</v>
      </c>
      <c r="H54" s="212">
        <v>175069.77777777778</v>
      </c>
      <c r="I54" s="199">
        <f>(F54-H54)/H54</f>
        <v>6.9813433120000223E-3</v>
      </c>
    </row>
    <row r="55" spans="1:9" ht="15.75" customHeight="1" thickBot="1" x14ac:dyDescent="0.25">
      <c r="A55" s="243" t="s">
        <v>191</v>
      </c>
      <c r="B55" s="244"/>
      <c r="C55" s="244"/>
      <c r="D55" s="245"/>
      <c r="E55" s="83">
        <f>SUM(E49:E54)</f>
        <v>927436.48166666657</v>
      </c>
      <c r="F55" s="83">
        <f>SUM(F49:F54)</f>
        <v>2157657.9509523809</v>
      </c>
      <c r="G55" s="103">
        <f t="shared" ref="G55" si="6">(F55-E55)/E55</f>
        <v>1.3264751749628423</v>
      </c>
      <c r="H55" s="83">
        <f>SUM(H49:H54)</f>
        <v>2169371.1299206354</v>
      </c>
      <c r="I55" s="104">
        <f t="shared" ref="I55" si="7">(F55-H55)/H55</f>
        <v>-5.3993430661553026E-3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43</v>
      </c>
      <c r="C57" s="191" t="s">
        <v>119</v>
      </c>
      <c r="D57" s="192" t="s">
        <v>114</v>
      </c>
      <c r="E57" s="206">
        <v>7151.75</v>
      </c>
      <c r="F57" s="206">
        <v>33745</v>
      </c>
      <c r="G57" s="194">
        <f>(F57-E57)/E57</f>
        <v>3.7184255601775789</v>
      </c>
      <c r="H57" s="206">
        <v>34000</v>
      </c>
      <c r="I57" s="194">
        <f>(F57-H57)/H57</f>
        <v>-7.4999999999999997E-3</v>
      </c>
    </row>
    <row r="58" spans="1:9" ht="16.5" x14ac:dyDescent="0.3">
      <c r="A58" s="110"/>
      <c r="B58" s="223" t="s">
        <v>54</v>
      </c>
      <c r="C58" s="188" t="s">
        <v>121</v>
      </c>
      <c r="D58" s="184" t="s">
        <v>120</v>
      </c>
      <c r="E58" s="209">
        <v>51614.333333333328</v>
      </c>
      <c r="F58" s="220">
        <v>106368.5</v>
      </c>
      <c r="G58" s="193">
        <f>(F58-E58)/E58</f>
        <v>1.0608325852637834</v>
      </c>
      <c r="H58" s="220">
        <v>106449.71428571429</v>
      </c>
      <c r="I58" s="193">
        <f>(F58-H58)/H58</f>
        <v>-7.6293568525988005E-4</v>
      </c>
    </row>
    <row r="59" spans="1:9" ht="16.5" x14ac:dyDescent="0.3">
      <c r="A59" s="110"/>
      <c r="B59" s="223" t="s">
        <v>56</v>
      </c>
      <c r="C59" s="188" t="s">
        <v>123</v>
      </c>
      <c r="D59" s="184" t="s">
        <v>120</v>
      </c>
      <c r="E59" s="209">
        <v>487446</v>
      </c>
      <c r="F59" s="220">
        <v>620000</v>
      </c>
      <c r="G59" s="193">
        <f>(F59-E59)/E59</f>
        <v>0.27193576314094281</v>
      </c>
      <c r="H59" s="220">
        <v>620000</v>
      </c>
      <c r="I59" s="193">
        <f>(F59-H59)/H59</f>
        <v>0</v>
      </c>
    </row>
    <row r="60" spans="1:9" ht="16.5" x14ac:dyDescent="0.3">
      <c r="A60" s="110"/>
      <c r="B60" s="223" t="s">
        <v>55</v>
      </c>
      <c r="C60" s="188" t="s">
        <v>122</v>
      </c>
      <c r="D60" s="184" t="s">
        <v>120</v>
      </c>
      <c r="E60" s="209">
        <v>66663.333333333343</v>
      </c>
      <c r="F60" s="220">
        <v>102669.71428571429</v>
      </c>
      <c r="G60" s="193">
        <f>(F60-E60)/E60</f>
        <v>0.54012272042173526</v>
      </c>
      <c r="H60" s="220">
        <v>102574.66666666667</v>
      </c>
      <c r="I60" s="193">
        <f>(F60-H60)/H60</f>
        <v>9.2661884397334969E-4</v>
      </c>
    </row>
    <row r="61" spans="1:9" s="145" customFormat="1" ht="16.5" x14ac:dyDescent="0.3">
      <c r="A61" s="168"/>
      <c r="B61" s="223" t="s">
        <v>40</v>
      </c>
      <c r="C61" s="188" t="s">
        <v>117</v>
      </c>
      <c r="D61" s="184" t="s">
        <v>114</v>
      </c>
      <c r="E61" s="209">
        <v>40802.400000000001</v>
      </c>
      <c r="F61" s="225">
        <v>73088.25</v>
      </c>
      <c r="G61" s="193">
        <f>(F61-E61)/E61</f>
        <v>0.79127330745250268</v>
      </c>
      <c r="H61" s="225">
        <v>72838.25</v>
      </c>
      <c r="I61" s="193">
        <f>(F61-H61)/H61</f>
        <v>3.4322625818165595E-3</v>
      </c>
    </row>
    <row r="62" spans="1:9" s="145" customFormat="1" ht="17.25" thickBot="1" x14ac:dyDescent="0.35">
      <c r="A62" s="168"/>
      <c r="B62" s="224" t="s">
        <v>38</v>
      </c>
      <c r="C62" s="189" t="s">
        <v>115</v>
      </c>
      <c r="D62" s="185" t="s">
        <v>114</v>
      </c>
      <c r="E62" s="212">
        <v>48790.5</v>
      </c>
      <c r="F62" s="221">
        <v>79296.666666666672</v>
      </c>
      <c r="G62" s="198">
        <f>(F62-E62)/E62</f>
        <v>0.62524808449732372</v>
      </c>
      <c r="H62" s="221">
        <v>78983.333333333328</v>
      </c>
      <c r="I62" s="198">
        <f>(F62-H62)/H62</f>
        <v>3.9670816627981817E-3</v>
      </c>
    </row>
    <row r="63" spans="1:9" s="145" customFormat="1" ht="16.5" x14ac:dyDescent="0.3">
      <c r="A63" s="168"/>
      <c r="B63" s="94" t="s">
        <v>39</v>
      </c>
      <c r="C63" s="187" t="s">
        <v>116</v>
      </c>
      <c r="D63" s="184" t="s">
        <v>114</v>
      </c>
      <c r="E63" s="209">
        <v>58108.25</v>
      </c>
      <c r="F63" s="219">
        <v>79960</v>
      </c>
      <c r="G63" s="193">
        <f>(F63-E63)/E63</f>
        <v>0.37605245382540348</v>
      </c>
      <c r="H63" s="219">
        <v>79555</v>
      </c>
      <c r="I63" s="193">
        <f>(F63-H63)/H63</f>
        <v>5.0908176733077742E-3</v>
      </c>
    </row>
    <row r="64" spans="1:9" s="145" customFormat="1" ht="16.5" x14ac:dyDescent="0.3">
      <c r="A64" s="168"/>
      <c r="B64" s="223" t="s">
        <v>42</v>
      </c>
      <c r="C64" s="188" t="s">
        <v>198</v>
      </c>
      <c r="D64" s="186" t="s">
        <v>114</v>
      </c>
      <c r="E64" s="216">
        <v>24795.05</v>
      </c>
      <c r="F64" s="220">
        <v>52801.666666666664</v>
      </c>
      <c r="G64" s="193">
        <f>(F64-E64)/E64</f>
        <v>1.1295245085880716</v>
      </c>
      <c r="H64" s="220">
        <v>50751.666666666664</v>
      </c>
      <c r="I64" s="193">
        <f>(F64-H64)/H64</f>
        <v>4.0392762142458377E-2</v>
      </c>
    </row>
    <row r="65" spans="1:9" ht="16.5" customHeight="1" thickBot="1" x14ac:dyDescent="0.35">
      <c r="A65" s="111"/>
      <c r="B65" s="224" t="s">
        <v>41</v>
      </c>
      <c r="C65" s="189" t="s">
        <v>118</v>
      </c>
      <c r="D65" s="185" t="s">
        <v>114</v>
      </c>
      <c r="E65" s="212">
        <v>50794</v>
      </c>
      <c r="F65" s="221">
        <v>102737.5</v>
      </c>
      <c r="G65" s="198">
        <f>(F65-E65)/E65</f>
        <v>1.0226306256644486</v>
      </c>
      <c r="H65" s="221">
        <v>98202.5</v>
      </c>
      <c r="I65" s="198">
        <f>(F65-H65)/H65</f>
        <v>4.6180087064993255E-2</v>
      </c>
    </row>
    <row r="66" spans="1:9" ht="15.75" customHeight="1" thickBot="1" x14ac:dyDescent="0.25">
      <c r="A66" s="243" t="s">
        <v>192</v>
      </c>
      <c r="B66" s="254"/>
      <c r="C66" s="254"/>
      <c r="D66" s="255"/>
      <c r="E66" s="99">
        <f>SUM(E57:E65)</f>
        <v>836165.61666666681</v>
      </c>
      <c r="F66" s="99">
        <f>SUM(F57:F65)</f>
        <v>1250667.2976190478</v>
      </c>
      <c r="G66" s="101">
        <f t="shared" ref="G66" si="8">(F66-E66)/E66</f>
        <v>0.49571720325546464</v>
      </c>
      <c r="H66" s="99">
        <f>SUM(H57:H65)</f>
        <v>1243355.1309523811</v>
      </c>
      <c r="I66" s="176">
        <f t="shared" ref="I66" si="9">(F66-H66)/H66</f>
        <v>5.880996092456541E-3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63</v>
      </c>
      <c r="C68" s="188" t="s">
        <v>132</v>
      </c>
      <c r="D68" s="192" t="s">
        <v>126</v>
      </c>
      <c r="E68" s="206">
        <v>65742.857142857145</v>
      </c>
      <c r="F68" s="214">
        <v>107231.14285714286</v>
      </c>
      <c r="G68" s="193">
        <f>(F68-E68)/E68</f>
        <v>0.63106910039113417</v>
      </c>
      <c r="H68" s="214">
        <v>108576</v>
      </c>
      <c r="I68" s="193">
        <f>(F68-H68)/H68</f>
        <v>-1.2386320575975768E-2</v>
      </c>
    </row>
    <row r="69" spans="1:9" ht="16.5" x14ac:dyDescent="0.3">
      <c r="A69" s="37"/>
      <c r="B69" s="201" t="s">
        <v>59</v>
      </c>
      <c r="C69" s="188" t="s">
        <v>128</v>
      </c>
      <c r="D69" s="186" t="s">
        <v>124</v>
      </c>
      <c r="E69" s="209">
        <v>99798.67936507937</v>
      </c>
      <c r="F69" s="208">
        <v>217726</v>
      </c>
      <c r="G69" s="193">
        <f>(F69-E69)/E69</f>
        <v>1.1816521158914721</v>
      </c>
      <c r="H69" s="208">
        <v>220101</v>
      </c>
      <c r="I69" s="193">
        <f>(F69-H69)/H69</f>
        <v>-1.0790500724667312E-2</v>
      </c>
    </row>
    <row r="70" spans="1:9" ht="16.5" x14ac:dyDescent="0.3">
      <c r="A70" s="37"/>
      <c r="B70" s="201" t="s">
        <v>62</v>
      </c>
      <c r="C70" s="188" t="s">
        <v>131</v>
      </c>
      <c r="D70" s="186" t="s">
        <v>125</v>
      </c>
      <c r="E70" s="209">
        <v>109674</v>
      </c>
      <c r="F70" s="208">
        <v>232682</v>
      </c>
      <c r="G70" s="193">
        <f>(F70-E70)/E70</f>
        <v>1.121578496270766</v>
      </c>
      <c r="H70" s="208">
        <v>232682</v>
      </c>
      <c r="I70" s="193">
        <f>(F70-H70)/H70</f>
        <v>0</v>
      </c>
    </row>
    <row r="71" spans="1:9" ht="16.5" x14ac:dyDescent="0.3">
      <c r="A71" s="37"/>
      <c r="B71" s="201" t="s">
        <v>64</v>
      </c>
      <c r="C71" s="188" t="s">
        <v>133</v>
      </c>
      <c r="D71" s="186" t="s">
        <v>127</v>
      </c>
      <c r="E71" s="209">
        <v>50796.436666666668</v>
      </c>
      <c r="F71" s="208">
        <v>101793</v>
      </c>
      <c r="G71" s="193">
        <f>(F71-E71)/E71</f>
        <v>1.0039397776655068</v>
      </c>
      <c r="H71" s="208">
        <v>101793</v>
      </c>
      <c r="I71" s="193">
        <f>(F71-H71)/H71</f>
        <v>0</v>
      </c>
    </row>
    <row r="72" spans="1:9" ht="16.5" x14ac:dyDescent="0.3">
      <c r="A72" s="37"/>
      <c r="B72" s="201" t="s">
        <v>61</v>
      </c>
      <c r="C72" s="188" t="s">
        <v>130</v>
      </c>
      <c r="D72" s="186" t="s">
        <v>216</v>
      </c>
      <c r="E72" s="209">
        <v>247836.55</v>
      </c>
      <c r="F72" s="208">
        <v>496942.57142857142</v>
      </c>
      <c r="G72" s="193">
        <f>(F72-E72)/E72</f>
        <v>1.0051222123152193</v>
      </c>
      <c r="H72" s="208">
        <v>489404.71428571426</v>
      </c>
      <c r="I72" s="193">
        <f>(F72-H72)/H72</f>
        <v>1.5402093447053641E-2</v>
      </c>
    </row>
    <row r="73" spans="1:9" ht="16.5" customHeight="1" thickBot="1" x14ac:dyDescent="0.35">
      <c r="A73" s="37"/>
      <c r="B73" s="201" t="s">
        <v>60</v>
      </c>
      <c r="C73" s="188" t="s">
        <v>129</v>
      </c>
      <c r="D73" s="185" t="s">
        <v>215</v>
      </c>
      <c r="E73" s="212">
        <v>561745.14285714296</v>
      </c>
      <c r="F73" s="217">
        <v>1195717.5</v>
      </c>
      <c r="G73" s="199">
        <f>(F73-E73)/E73</f>
        <v>1.1285764820650743</v>
      </c>
      <c r="H73" s="217">
        <v>903743.33333333337</v>
      </c>
      <c r="I73" s="199">
        <f>(F73-H73)/H73</f>
        <v>0.32307200053112417</v>
      </c>
    </row>
    <row r="74" spans="1:9" ht="15.75" customHeight="1" thickBot="1" x14ac:dyDescent="0.25">
      <c r="A74" s="243" t="s">
        <v>214</v>
      </c>
      <c r="B74" s="244"/>
      <c r="C74" s="244"/>
      <c r="D74" s="245"/>
      <c r="E74" s="83">
        <f>SUM(E68:E73)</f>
        <v>1135593.6660317462</v>
      </c>
      <c r="F74" s="83">
        <f>SUM(F68:F73)</f>
        <v>2352092.2142857146</v>
      </c>
      <c r="G74" s="103">
        <f t="shared" ref="G74" si="10">(F74-E74)/E74</f>
        <v>1.071244569816014</v>
      </c>
      <c r="H74" s="83">
        <f>SUM(H68:H73)</f>
        <v>2056300.0476190476</v>
      </c>
      <c r="I74" s="104">
        <f t="shared" ref="I74" si="11">(F74-H74)/H74</f>
        <v>0.14384679269407175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1" t="s">
        <v>71</v>
      </c>
      <c r="C76" s="190" t="s">
        <v>200</v>
      </c>
      <c r="D76" s="192" t="s">
        <v>134</v>
      </c>
      <c r="E76" s="206">
        <v>23237.158333333333</v>
      </c>
      <c r="F76" s="206">
        <v>49567.25</v>
      </c>
      <c r="G76" s="193">
        <f>(F76-E76)/E76</f>
        <v>1.1331029073764398</v>
      </c>
      <c r="H76" s="206">
        <v>50076.857142857145</v>
      </c>
      <c r="I76" s="193">
        <f>(F76-H76)/H76</f>
        <v>-1.0176500122668625E-2</v>
      </c>
    </row>
    <row r="77" spans="1:9" ht="16.5" x14ac:dyDescent="0.3">
      <c r="A77" s="37"/>
      <c r="B77" s="201" t="s">
        <v>69</v>
      </c>
      <c r="C77" s="188" t="s">
        <v>140</v>
      </c>
      <c r="D77" s="186" t="s">
        <v>136</v>
      </c>
      <c r="E77" s="209">
        <v>23717.919999999998</v>
      </c>
      <c r="F77" s="209">
        <v>37104</v>
      </c>
      <c r="G77" s="193">
        <f>(F77-E77)/E77</f>
        <v>0.56438675904126512</v>
      </c>
      <c r="H77" s="209">
        <v>37104</v>
      </c>
      <c r="I77" s="193">
        <f>(F77-H77)/H77</f>
        <v>0</v>
      </c>
    </row>
    <row r="78" spans="1:9" ht="16.5" x14ac:dyDescent="0.3">
      <c r="A78" s="37"/>
      <c r="B78" s="201" t="s">
        <v>70</v>
      </c>
      <c r="C78" s="188" t="s">
        <v>141</v>
      </c>
      <c r="D78" s="186" t="s">
        <v>137</v>
      </c>
      <c r="E78" s="209">
        <v>30421</v>
      </c>
      <c r="F78" s="209">
        <v>52557.5</v>
      </c>
      <c r="G78" s="193">
        <f>(F78-E78)/E78</f>
        <v>0.72767167417244671</v>
      </c>
      <c r="H78" s="209">
        <v>52557.5</v>
      </c>
      <c r="I78" s="193">
        <f>(F78-H78)/H78</f>
        <v>0</v>
      </c>
    </row>
    <row r="79" spans="1:9" ht="16.5" x14ac:dyDescent="0.3">
      <c r="A79" s="37"/>
      <c r="B79" s="201" t="s">
        <v>68</v>
      </c>
      <c r="C79" s="188" t="s">
        <v>138</v>
      </c>
      <c r="D79" s="186" t="s">
        <v>134</v>
      </c>
      <c r="E79" s="209">
        <v>65125.488888888889</v>
      </c>
      <c r="F79" s="209">
        <v>113429.75</v>
      </c>
      <c r="G79" s="193">
        <f>(F79-E79)/E79</f>
        <v>0.74171053354429928</v>
      </c>
      <c r="H79" s="209">
        <v>111662.25</v>
      </c>
      <c r="I79" s="193">
        <f>(F79-H79)/H79</f>
        <v>1.5828984280721551E-2</v>
      </c>
    </row>
    <row r="80" spans="1:9" ht="16.5" customHeight="1" thickBot="1" x14ac:dyDescent="0.35">
      <c r="A80" s="38"/>
      <c r="B80" s="201" t="s">
        <v>67</v>
      </c>
      <c r="C80" s="188" t="s">
        <v>139</v>
      </c>
      <c r="D80" s="185" t="s">
        <v>135</v>
      </c>
      <c r="E80" s="212">
        <v>52099.17</v>
      </c>
      <c r="F80" s="212">
        <v>82859.600000000006</v>
      </c>
      <c r="G80" s="193">
        <f>(F80-E80)/E80</f>
        <v>0.59042073031105891</v>
      </c>
      <c r="H80" s="212">
        <v>78459.600000000006</v>
      </c>
      <c r="I80" s="193">
        <f>(F80-H80)/H80</f>
        <v>5.6079816873907076E-2</v>
      </c>
    </row>
    <row r="81" spans="1:11" ht="15.75" customHeight="1" thickBot="1" x14ac:dyDescent="0.25">
      <c r="A81" s="243" t="s">
        <v>193</v>
      </c>
      <c r="B81" s="244"/>
      <c r="C81" s="244"/>
      <c r="D81" s="245"/>
      <c r="E81" s="83">
        <f>SUM(E76:E80)</f>
        <v>194600.7372222222</v>
      </c>
      <c r="F81" s="83">
        <f>SUM(F76:F80)</f>
        <v>335518.09999999998</v>
      </c>
      <c r="G81" s="103">
        <f t="shared" ref="G81" si="12">(F81-E81)/E81</f>
        <v>0.72413581155583551</v>
      </c>
      <c r="H81" s="83">
        <f>SUM(H76:H80)</f>
        <v>329860.20714285714</v>
      </c>
      <c r="I81" s="104">
        <f t="shared" ref="I81" si="13">(F81-H81)/H81</f>
        <v>1.7152395877483028E-2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74</v>
      </c>
      <c r="C83" s="188" t="s">
        <v>144</v>
      </c>
      <c r="D83" s="192" t="s">
        <v>142</v>
      </c>
      <c r="E83" s="209">
        <v>23046.6</v>
      </c>
      <c r="F83" s="206">
        <v>32188.6</v>
      </c>
      <c r="G83" s="194">
        <f>(F83-E83)/E83</f>
        <v>0.39667456371004839</v>
      </c>
      <c r="H83" s="206">
        <v>33788.6</v>
      </c>
      <c r="I83" s="194">
        <f>(F83-H83)/H83</f>
        <v>-4.7353249320776829E-2</v>
      </c>
    </row>
    <row r="84" spans="1:11" ht="16.5" x14ac:dyDescent="0.3">
      <c r="A84" s="37"/>
      <c r="B84" s="201" t="s">
        <v>80</v>
      </c>
      <c r="C84" s="188" t="s">
        <v>151</v>
      </c>
      <c r="D84" s="184" t="s">
        <v>150</v>
      </c>
      <c r="E84" s="209">
        <v>44554.055555555555</v>
      </c>
      <c r="F84" s="209">
        <v>74218.666666666672</v>
      </c>
      <c r="G84" s="193">
        <f>(F84-E84)/E84</f>
        <v>0.66581169191481526</v>
      </c>
      <c r="H84" s="209">
        <v>74385.888888888891</v>
      </c>
      <c r="I84" s="193">
        <f>(F84-H84)/H84</f>
        <v>-2.2480368887169023E-3</v>
      </c>
    </row>
    <row r="85" spans="1:11" ht="16.5" x14ac:dyDescent="0.3">
      <c r="A85" s="37"/>
      <c r="B85" s="201" t="s">
        <v>75</v>
      </c>
      <c r="C85" s="188" t="s">
        <v>148</v>
      </c>
      <c r="D85" s="186" t="s">
        <v>145</v>
      </c>
      <c r="E85" s="209">
        <v>11344.566666666668</v>
      </c>
      <c r="F85" s="209">
        <v>21921.666666666668</v>
      </c>
      <c r="G85" s="193">
        <f>(F85-E85)/E85</f>
        <v>0.9323494066175585</v>
      </c>
      <c r="H85" s="209">
        <v>21921.666666666668</v>
      </c>
      <c r="I85" s="193">
        <f>(F85-H85)/H85</f>
        <v>0</v>
      </c>
    </row>
    <row r="86" spans="1:11" ht="16.5" x14ac:dyDescent="0.3">
      <c r="A86" s="37"/>
      <c r="B86" s="201" t="s">
        <v>79</v>
      </c>
      <c r="C86" s="188" t="s">
        <v>155</v>
      </c>
      <c r="D86" s="186" t="s">
        <v>156</v>
      </c>
      <c r="E86" s="209">
        <v>63100</v>
      </c>
      <c r="F86" s="209">
        <v>156666</v>
      </c>
      <c r="G86" s="193">
        <f>(F86-E86)/E86</f>
        <v>1.4828209191759112</v>
      </c>
      <c r="H86" s="209">
        <v>156666</v>
      </c>
      <c r="I86" s="193">
        <f>(F86-H86)/H86</f>
        <v>0</v>
      </c>
    </row>
    <row r="87" spans="1:11" ht="16.5" x14ac:dyDescent="0.3">
      <c r="A87" s="37"/>
      <c r="B87" s="201" t="s">
        <v>77</v>
      </c>
      <c r="C87" s="188" t="s">
        <v>146</v>
      </c>
      <c r="D87" s="197" t="s">
        <v>162</v>
      </c>
      <c r="E87" s="218">
        <v>16147.111111111113</v>
      </c>
      <c r="F87" s="218">
        <v>38055.375</v>
      </c>
      <c r="G87" s="193">
        <f>(F87-E87)/E87</f>
        <v>1.3567915485398141</v>
      </c>
      <c r="H87" s="218">
        <v>37921.857142857145</v>
      </c>
      <c r="I87" s="193">
        <f>(F87-H87)/H87</f>
        <v>3.5208681009443682E-3</v>
      </c>
    </row>
    <row r="88" spans="1:11" ht="16.5" x14ac:dyDescent="0.3">
      <c r="A88" s="37"/>
      <c r="B88" s="201" t="s">
        <v>78</v>
      </c>
      <c r="C88" s="188" t="s">
        <v>149</v>
      </c>
      <c r="D88" s="197" t="s">
        <v>147</v>
      </c>
      <c r="E88" s="218">
        <v>33768.204761904766</v>
      </c>
      <c r="F88" s="218">
        <v>50449</v>
      </c>
      <c r="G88" s="193">
        <f>(F88-E88)/E88</f>
        <v>0.49397933220641604</v>
      </c>
      <c r="H88" s="218">
        <v>49521.857142857145</v>
      </c>
      <c r="I88" s="193">
        <f>(F88-H88)/H88</f>
        <v>1.8721891920739139E-2</v>
      </c>
    </row>
    <row r="89" spans="1:11" ht="16.5" customHeight="1" thickBot="1" x14ac:dyDescent="0.35">
      <c r="A89" s="35"/>
      <c r="B89" s="202" t="s">
        <v>76</v>
      </c>
      <c r="C89" s="189" t="s">
        <v>143</v>
      </c>
      <c r="D89" s="185" t="s">
        <v>161</v>
      </c>
      <c r="E89" s="212">
        <v>21466.5</v>
      </c>
      <c r="F89" s="256">
        <v>45395.125</v>
      </c>
      <c r="G89" s="195">
        <f>(F89-E89)/E89</f>
        <v>1.114696154473249</v>
      </c>
      <c r="H89" s="256">
        <v>43486.142857142855</v>
      </c>
      <c r="I89" s="195">
        <f>(F89-H89)/H89</f>
        <v>4.3898631091020837E-2</v>
      </c>
    </row>
    <row r="90" spans="1:11" ht="15.75" customHeight="1" thickBot="1" x14ac:dyDescent="0.25">
      <c r="A90" s="243" t="s">
        <v>194</v>
      </c>
      <c r="B90" s="244"/>
      <c r="C90" s="244"/>
      <c r="D90" s="245"/>
      <c r="E90" s="83">
        <f>SUM(E83:E89)</f>
        <v>213427.03809523809</v>
      </c>
      <c r="F90" s="83">
        <f>SUM(F83:F89)</f>
        <v>418894.43333333335</v>
      </c>
      <c r="G90" s="112">
        <f t="shared" ref="G90:G91" si="14">(F90-E90)/E90</f>
        <v>0.9627055553589654</v>
      </c>
      <c r="H90" s="83">
        <f>SUM(H83:H89)</f>
        <v>417692.0126984127</v>
      </c>
      <c r="I90" s="104">
        <f t="shared" ref="I90:I91" si="15">(F90-H90)/H90</f>
        <v>2.8787254684442282E-3</v>
      </c>
    </row>
    <row r="91" spans="1:11" ht="15.75" customHeight="1" thickBot="1" x14ac:dyDescent="0.25">
      <c r="A91" s="243" t="s">
        <v>195</v>
      </c>
      <c r="B91" s="244"/>
      <c r="C91" s="244"/>
      <c r="D91" s="245"/>
      <c r="E91" s="99">
        <f>SUM(E90+E81+E74+E66+E55+E47+E39+E32)</f>
        <v>4516302.9401587304</v>
      </c>
      <c r="F91" s="99">
        <f>SUM(F32,F39,F47,F55,F66,F74,F81,F90)</f>
        <v>8771160.9886507932</v>
      </c>
      <c r="G91" s="101">
        <f t="shared" si="14"/>
        <v>0.94211086033624691</v>
      </c>
      <c r="H91" s="99">
        <f>SUM(H32,H39,H47,H55,H66,H74,H81,H90)</f>
        <v>8493379.2886507921</v>
      </c>
      <c r="I91" s="113">
        <f t="shared" si="15"/>
        <v>3.2705674686068081E-2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A6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224</v>
      </c>
    </row>
    <row r="12" spans="1:9" ht="15.75" thickBot="1" x14ac:dyDescent="0.3"/>
    <row r="13" spans="1:9" ht="24.75" customHeight="1" x14ac:dyDescent="0.2">
      <c r="A13" s="237" t="s">
        <v>3</v>
      </c>
      <c r="B13" s="237"/>
      <c r="C13" s="239" t="s">
        <v>0</v>
      </c>
      <c r="D13" s="233" t="s">
        <v>207</v>
      </c>
      <c r="E13" s="233" t="s">
        <v>208</v>
      </c>
      <c r="F13" s="233" t="s">
        <v>209</v>
      </c>
      <c r="G13" s="233" t="s">
        <v>210</v>
      </c>
      <c r="H13" s="233" t="s">
        <v>211</v>
      </c>
      <c r="I13" s="233" t="s">
        <v>212</v>
      </c>
    </row>
    <row r="14" spans="1:9" ht="24.75" customHeight="1" thickBot="1" x14ac:dyDescent="0.25">
      <c r="A14" s="238"/>
      <c r="B14" s="238"/>
      <c r="C14" s="240"/>
      <c r="D14" s="253"/>
      <c r="E14" s="253"/>
      <c r="F14" s="253"/>
      <c r="G14" s="234"/>
      <c r="H14" s="253"/>
      <c r="I14" s="253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80">
        <v>25000</v>
      </c>
      <c r="E16" s="205">
        <v>25000</v>
      </c>
      <c r="F16" s="268">
        <v>24000</v>
      </c>
      <c r="G16" s="171">
        <v>29000</v>
      </c>
      <c r="H16" s="258">
        <v>25000</v>
      </c>
      <c r="I16" s="171">
        <f>AVERAGE(D16:H16)</f>
        <v>25600</v>
      </c>
    </row>
    <row r="17" spans="1:9" ht="16.5" x14ac:dyDescent="0.3">
      <c r="A17" s="88"/>
      <c r="B17" s="137" t="s">
        <v>5</v>
      </c>
      <c r="C17" s="142" t="s">
        <v>164</v>
      </c>
      <c r="D17" s="270">
        <v>25000</v>
      </c>
      <c r="E17" s="208">
        <v>30000</v>
      </c>
      <c r="F17" s="257">
        <v>25000</v>
      </c>
      <c r="G17" s="130">
        <v>28500</v>
      </c>
      <c r="H17" s="259">
        <v>33333</v>
      </c>
      <c r="I17" s="130">
        <f t="shared" ref="I17:I40" si="0">AVERAGE(D17:H17)</f>
        <v>28366.6</v>
      </c>
    </row>
    <row r="18" spans="1:9" ht="16.5" x14ac:dyDescent="0.3">
      <c r="A18" s="88"/>
      <c r="B18" s="137" t="s">
        <v>6</v>
      </c>
      <c r="C18" s="142" t="s">
        <v>165</v>
      </c>
      <c r="D18" s="270">
        <v>24000</v>
      </c>
      <c r="E18" s="208">
        <v>25000</v>
      </c>
      <c r="F18" s="257">
        <v>24000</v>
      </c>
      <c r="G18" s="130">
        <v>22500</v>
      </c>
      <c r="H18" s="259">
        <v>35000</v>
      </c>
      <c r="I18" s="130">
        <f t="shared" si="0"/>
        <v>26100</v>
      </c>
    </row>
    <row r="19" spans="1:9" ht="16.5" x14ac:dyDescent="0.3">
      <c r="A19" s="88"/>
      <c r="B19" s="137" t="s">
        <v>7</v>
      </c>
      <c r="C19" s="142" t="s">
        <v>166</v>
      </c>
      <c r="D19" s="270">
        <v>12000</v>
      </c>
      <c r="E19" s="208">
        <v>12000</v>
      </c>
      <c r="F19" s="257">
        <v>10000</v>
      </c>
      <c r="G19" s="130">
        <v>15000</v>
      </c>
      <c r="H19" s="259">
        <v>10000</v>
      </c>
      <c r="I19" s="130">
        <f t="shared" si="0"/>
        <v>11800</v>
      </c>
    </row>
    <row r="20" spans="1:9" ht="16.5" x14ac:dyDescent="0.3">
      <c r="A20" s="88"/>
      <c r="B20" s="137" t="s">
        <v>8</v>
      </c>
      <c r="C20" s="142" t="s">
        <v>167</v>
      </c>
      <c r="D20" s="270">
        <v>69000</v>
      </c>
      <c r="E20" s="208">
        <v>45000</v>
      </c>
      <c r="F20" s="257">
        <v>42500</v>
      </c>
      <c r="G20" s="130">
        <v>52500</v>
      </c>
      <c r="H20" s="259">
        <v>41666</v>
      </c>
      <c r="I20" s="130">
        <f t="shared" si="0"/>
        <v>50133.2</v>
      </c>
    </row>
    <row r="21" spans="1:9" ht="16.5" x14ac:dyDescent="0.3">
      <c r="A21" s="88"/>
      <c r="B21" s="137" t="s">
        <v>9</v>
      </c>
      <c r="C21" s="142" t="s">
        <v>168</v>
      </c>
      <c r="D21" s="270">
        <v>35000</v>
      </c>
      <c r="E21" s="208">
        <v>35000</v>
      </c>
      <c r="F21" s="257">
        <v>28500</v>
      </c>
      <c r="G21" s="130">
        <v>27500</v>
      </c>
      <c r="H21" s="259">
        <v>25000</v>
      </c>
      <c r="I21" s="130">
        <f t="shared" si="0"/>
        <v>30200</v>
      </c>
    </row>
    <row r="22" spans="1:9" ht="16.5" x14ac:dyDescent="0.3">
      <c r="A22" s="88"/>
      <c r="B22" s="137" t="s">
        <v>10</v>
      </c>
      <c r="C22" s="142" t="s">
        <v>169</v>
      </c>
      <c r="D22" s="270">
        <v>25000</v>
      </c>
      <c r="E22" s="208">
        <v>20000</v>
      </c>
      <c r="F22" s="257">
        <v>18500</v>
      </c>
      <c r="G22" s="130">
        <v>20000</v>
      </c>
      <c r="H22" s="259">
        <v>15000</v>
      </c>
      <c r="I22" s="130">
        <f t="shared" si="0"/>
        <v>19700</v>
      </c>
    </row>
    <row r="23" spans="1:9" ht="16.5" x14ac:dyDescent="0.3">
      <c r="A23" s="88"/>
      <c r="B23" s="137" t="s">
        <v>11</v>
      </c>
      <c r="C23" s="142" t="s">
        <v>170</v>
      </c>
      <c r="D23" s="270">
        <v>6000</v>
      </c>
      <c r="E23" s="208">
        <v>7000</v>
      </c>
      <c r="F23" s="257">
        <v>7500</v>
      </c>
      <c r="G23" s="130">
        <v>5000</v>
      </c>
      <c r="H23" s="259">
        <v>5000</v>
      </c>
      <c r="I23" s="130">
        <f t="shared" si="0"/>
        <v>6100</v>
      </c>
    </row>
    <row r="24" spans="1:9" ht="16.5" x14ac:dyDescent="0.3">
      <c r="A24" s="88"/>
      <c r="B24" s="137" t="s">
        <v>12</v>
      </c>
      <c r="C24" s="142" t="s">
        <v>171</v>
      </c>
      <c r="D24" s="270">
        <v>8000</v>
      </c>
      <c r="E24" s="208">
        <v>7000</v>
      </c>
      <c r="F24" s="257">
        <v>9000</v>
      </c>
      <c r="G24" s="130">
        <v>5000</v>
      </c>
      <c r="H24" s="259">
        <v>5000</v>
      </c>
      <c r="I24" s="130">
        <f t="shared" si="0"/>
        <v>6800</v>
      </c>
    </row>
    <row r="25" spans="1:9" ht="16.5" x14ac:dyDescent="0.3">
      <c r="A25" s="88"/>
      <c r="B25" s="137" t="s">
        <v>13</v>
      </c>
      <c r="C25" s="142" t="s">
        <v>172</v>
      </c>
      <c r="D25" s="270">
        <v>6000</v>
      </c>
      <c r="E25" s="208">
        <v>7000</v>
      </c>
      <c r="F25" s="257">
        <v>8500</v>
      </c>
      <c r="G25" s="130">
        <v>5000</v>
      </c>
      <c r="H25" s="259">
        <v>5000</v>
      </c>
      <c r="I25" s="130">
        <f t="shared" si="0"/>
        <v>6300</v>
      </c>
    </row>
    <row r="26" spans="1:9" ht="16.5" x14ac:dyDescent="0.3">
      <c r="A26" s="88"/>
      <c r="B26" s="137" t="s">
        <v>14</v>
      </c>
      <c r="C26" s="142" t="s">
        <v>173</v>
      </c>
      <c r="D26" s="270">
        <v>6000</v>
      </c>
      <c r="E26" s="208">
        <v>7000</v>
      </c>
      <c r="F26" s="257">
        <v>9000</v>
      </c>
      <c r="G26" s="130">
        <v>5000</v>
      </c>
      <c r="H26" s="259">
        <v>5000</v>
      </c>
      <c r="I26" s="130">
        <f t="shared" si="0"/>
        <v>6400</v>
      </c>
    </row>
    <row r="27" spans="1:9" ht="16.5" x14ac:dyDescent="0.3">
      <c r="A27" s="88"/>
      <c r="B27" s="137" t="s">
        <v>15</v>
      </c>
      <c r="C27" s="142" t="s">
        <v>174</v>
      </c>
      <c r="D27" s="270">
        <v>20000</v>
      </c>
      <c r="E27" s="208">
        <v>20000</v>
      </c>
      <c r="F27" s="257">
        <v>20000</v>
      </c>
      <c r="G27" s="130">
        <v>15000</v>
      </c>
      <c r="H27" s="259">
        <v>13333</v>
      </c>
      <c r="I27" s="130">
        <f t="shared" si="0"/>
        <v>17666.599999999999</v>
      </c>
    </row>
    <row r="28" spans="1:9" ht="16.5" x14ac:dyDescent="0.3">
      <c r="A28" s="88"/>
      <c r="B28" s="137" t="s">
        <v>16</v>
      </c>
      <c r="C28" s="142" t="s">
        <v>175</v>
      </c>
      <c r="D28" s="270">
        <v>6000</v>
      </c>
      <c r="E28" s="208">
        <v>7000</v>
      </c>
      <c r="F28" s="257">
        <v>8500</v>
      </c>
      <c r="G28" s="130">
        <v>5000</v>
      </c>
      <c r="H28" s="259">
        <v>5666</v>
      </c>
      <c r="I28" s="130">
        <f t="shared" si="0"/>
        <v>6433.2</v>
      </c>
    </row>
    <row r="29" spans="1:9" ht="16.5" x14ac:dyDescent="0.3">
      <c r="A29" s="88"/>
      <c r="B29" s="139" t="s">
        <v>17</v>
      </c>
      <c r="C29" s="142" t="s">
        <v>176</v>
      </c>
      <c r="D29" s="270">
        <v>20000</v>
      </c>
      <c r="E29" s="208">
        <v>25000</v>
      </c>
      <c r="F29" s="257">
        <v>18500</v>
      </c>
      <c r="G29" s="130">
        <v>20000</v>
      </c>
      <c r="H29" s="259">
        <v>23666</v>
      </c>
      <c r="I29" s="130">
        <f t="shared" si="0"/>
        <v>21433.200000000001</v>
      </c>
    </row>
    <row r="30" spans="1:9" ht="16.5" x14ac:dyDescent="0.3">
      <c r="A30" s="88"/>
      <c r="B30" s="137" t="s">
        <v>18</v>
      </c>
      <c r="C30" s="142" t="s">
        <v>177</v>
      </c>
      <c r="D30" s="270">
        <v>25500</v>
      </c>
      <c r="E30" s="208">
        <v>40000</v>
      </c>
      <c r="F30" s="257">
        <v>15000</v>
      </c>
      <c r="G30" s="130">
        <v>15000</v>
      </c>
      <c r="H30" s="259">
        <v>12666</v>
      </c>
      <c r="I30" s="130">
        <f t="shared" si="0"/>
        <v>21633.200000000001</v>
      </c>
    </row>
    <row r="31" spans="1:9" ht="17.25" thickBot="1" x14ac:dyDescent="0.35">
      <c r="A31" s="89"/>
      <c r="B31" s="138" t="s">
        <v>19</v>
      </c>
      <c r="C31" s="143" t="s">
        <v>178</v>
      </c>
      <c r="D31" s="271">
        <v>20000</v>
      </c>
      <c r="E31" s="211">
        <v>22000</v>
      </c>
      <c r="F31" s="260">
        <v>18000</v>
      </c>
      <c r="G31" s="261">
        <v>17000</v>
      </c>
      <c r="H31" s="262">
        <v>20000</v>
      </c>
      <c r="I31" s="130">
        <f t="shared" si="0"/>
        <v>19400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63"/>
      <c r="E32" s="227"/>
      <c r="F32" s="264"/>
      <c r="G32" s="226"/>
      <c r="H32" s="265"/>
      <c r="I32" s="266"/>
    </row>
    <row r="33" spans="1:9" ht="16.5" x14ac:dyDescent="0.3">
      <c r="A33" s="87"/>
      <c r="B33" s="128" t="s">
        <v>26</v>
      </c>
      <c r="C33" s="134" t="s">
        <v>179</v>
      </c>
      <c r="D33" s="267">
        <v>34000</v>
      </c>
      <c r="E33" s="205">
        <v>30000</v>
      </c>
      <c r="F33" s="268">
        <v>25000</v>
      </c>
      <c r="G33" s="179">
        <v>30000</v>
      </c>
      <c r="H33" s="269">
        <v>25000</v>
      </c>
      <c r="I33" s="179">
        <f t="shared" si="0"/>
        <v>28800</v>
      </c>
    </row>
    <row r="34" spans="1:9" ht="16.5" x14ac:dyDescent="0.3">
      <c r="A34" s="88"/>
      <c r="B34" s="129" t="s">
        <v>27</v>
      </c>
      <c r="C34" s="15" t="s">
        <v>180</v>
      </c>
      <c r="D34" s="270">
        <v>34000</v>
      </c>
      <c r="E34" s="208">
        <v>30000</v>
      </c>
      <c r="F34" s="257">
        <v>22500</v>
      </c>
      <c r="G34" s="130">
        <v>30000</v>
      </c>
      <c r="H34" s="259">
        <v>23333</v>
      </c>
      <c r="I34" s="179">
        <f t="shared" si="0"/>
        <v>27966.6</v>
      </c>
    </row>
    <row r="35" spans="1:9" ht="16.5" x14ac:dyDescent="0.3">
      <c r="A35" s="88"/>
      <c r="B35" s="131" t="s">
        <v>28</v>
      </c>
      <c r="C35" s="15" t="s">
        <v>181</v>
      </c>
      <c r="D35" s="270">
        <v>29000</v>
      </c>
      <c r="E35" s="208">
        <v>33000</v>
      </c>
      <c r="F35" s="257">
        <v>28500</v>
      </c>
      <c r="G35" s="130">
        <v>25000</v>
      </c>
      <c r="H35" s="259">
        <v>26666</v>
      </c>
      <c r="I35" s="179">
        <f t="shared" si="0"/>
        <v>28433.200000000001</v>
      </c>
    </row>
    <row r="36" spans="1:9" ht="16.5" x14ac:dyDescent="0.3">
      <c r="A36" s="88"/>
      <c r="B36" s="129" t="s">
        <v>29</v>
      </c>
      <c r="C36" s="188" t="s">
        <v>182</v>
      </c>
      <c r="D36" s="270">
        <v>20000</v>
      </c>
      <c r="E36" s="208">
        <v>15000</v>
      </c>
      <c r="F36" s="257">
        <v>16500</v>
      </c>
      <c r="G36" s="130">
        <v>15000</v>
      </c>
      <c r="H36" s="259">
        <v>14000</v>
      </c>
      <c r="I36" s="130">
        <f t="shared" si="0"/>
        <v>16100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71">
        <v>20000</v>
      </c>
      <c r="E37" s="211">
        <v>20000</v>
      </c>
      <c r="F37" s="272">
        <v>18000</v>
      </c>
      <c r="G37" s="261">
        <v>15000</v>
      </c>
      <c r="H37" s="262">
        <v>14000</v>
      </c>
      <c r="I37" s="261">
        <f t="shared" si="0"/>
        <v>17400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63"/>
      <c r="E38" s="228"/>
      <c r="F38" s="272"/>
      <c r="G38" s="273"/>
      <c r="H38" s="274"/>
      <c r="I38" s="266"/>
    </row>
    <row r="39" spans="1:9" ht="16.5" x14ac:dyDescent="0.3">
      <c r="A39" s="87"/>
      <c r="B39" s="170" t="s">
        <v>31</v>
      </c>
      <c r="C39" s="173" t="s">
        <v>213</v>
      </c>
      <c r="D39" s="205">
        <v>600000</v>
      </c>
      <c r="E39" s="205">
        <v>550000</v>
      </c>
      <c r="F39" s="205">
        <v>590000</v>
      </c>
      <c r="G39" s="275">
        <v>475000</v>
      </c>
      <c r="H39" s="281">
        <v>500000</v>
      </c>
      <c r="I39" s="276">
        <f t="shared" si="0"/>
        <v>543000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450000</v>
      </c>
      <c r="E40" s="211">
        <v>450000</v>
      </c>
      <c r="F40" s="211">
        <v>450000</v>
      </c>
      <c r="G40" s="181">
        <v>400000</v>
      </c>
      <c r="H40" s="277">
        <v>413333</v>
      </c>
      <c r="I40" s="182">
        <f t="shared" si="0"/>
        <v>432666.6</v>
      </c>
    </row>
    <row r="41" spans="1:9" ht="15.75" thickBot="1" x14ac:dyDescent="0.3">
      <c r="D41" s="278">
        <f t="shared" ref="D41:I41" si="1">SUM(D16:D40)</f>
        <v>1519500</v>
      </c>
      <c r="E41" s="278">
        <f t="shared" si="1"/>
        <v>1462000</v>
      </c>
      <c r="F41" s="278">
        <f t="shared" si="1"/>
        <v>1437000</v>
      </c>
      <c r="G41" s="278">
        <f t="shared" si="1"/>
        <v>1277000</v>
      </c>
      <c r="H41" s="278">
        <f t="shared" si="1"/>
        <v>1296662</v>
      </c>
      <c r="I41" s="279">
        <f t="shared" si="1"/>
        <v>1398432.4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03-01-2023</vt:lpstr>
      <vt:lpstr>By Order</vt:lpstr>
      <vt:lpstr>All Stores</vt:lpstr>
      <vt:lpstr>'03-01-2023'!Print_Titles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2023-01-04T11:12:13Z</cp:lastPrinted>
  <dcterms:created xsi:type="dcterms:W3CDTF">2010-10-20T06:23:14Z</dcterms:created>
  <dcterms:modified xsi:type="dcterms:W3CDTF">2023-01-04T11:12:43Z</dcterms:modified>
</cp:coreProperties>
</file>