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7-1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'27-12-2022'!$12:$14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6" i="11"/>
  <c r="G86" i="11"/>
  <c r="I85" i="11"/>
  <c r="G85" i="11"/>
  <c r="I87" i="11"/>
  <c r="G87" i="11"/>
  <c r="I83" i="11"/>
  <c r="G83" i="11"/>
  <c r="I89" i="11"/>
  <c r="G89" i="11"/>
  <c r="I78" i="11"/>
  <c r="G78" i="11"/>
  <c r="I76" i="11"/>
  <c r="G76" i="11"/>
  <c r="I77" i="11"/>
  <c r="G77" i="11"/>
  <c r="I80" i="11"/>
  <c r="G80" i="11"/>
  <c r="I79" i="11"/>
  <c r="G79" i="11"/>
  <c r="I70" i="11"/>
  <c r="G70" i="11"/>
  <c r="I72" i="11"/>
  <c r="G72" i="11"/>
  <c r="I68" i="11"/>
  <c r="G68" i="11"/>
  <c r="I71" i="11"/>
  <c r="G71" i="11"/>
  <c r="I69" i="11"/>
  <c r="G69" i="11"/>
  <c r="I73" i="11"/>
  <c r="G73" i="11"/>
  <c r="I57" i="11"/>
  <c r="G57" i="11"/>
  <c r="I63" i="11"/>
  <c r="G63" i="11"/>
  <c r="I64" i="11"/>
  <c r="G64" i="11"/>
  <c r="I58" i="11"/>
  <c r="G58" i="11"/>
  <c r="I61" i="11"/>
  <c r="G61" i="11"/>
  <c r="I62" i="11"/>
  <c r="G62" i="11"/>
  <c r="I65" i="11"/>
  <c r="G65" i="11"/>
  <c r="I60" i="11"/>
  <c r="G60" i="11"/>
  <c r="I59" i="11"/>
  <c r="G59" i="11"/>
  <c r="I49" i="11"/>
  <c r="G49" i="11"/>
  <c r="I54" i="11"/>
  <c r="G54" i="11"/>
  <c r="I51" i="11"/>
  <c r="G51" i="11"/>
  <c r="I52" i="11"/>
  <c r="G52" i="11"/>
  <c r="I53" i="11"/>
  <c r="G53" i="11"/>
  <c r="I50" i="11"/>
  <c r="G50" i="11"/>
  <c r="I41" i="11"/>
  <c r="G41" i="11"/>
  <c r="I42" i="11"/>
  <c r="G42" i="11"/>
  <c r="I43" i="11"/>
  <c r="G43" i="11"/>
  <c r="I45" i="11"/>
  <c r="G45" i="11"/>
  <c r="I46" i="11"/>
  <c r="G46" i="11"/>
  <c r="I44" i="11"/>
  <c r="G44" i="11"/>
  <c r="I34" i="11"/>
  <c r="G34" i="11"/>
  <c r="I36" i="11"/>
  <c r="G36" i="11"/>
  <c r="I35" i="11"/>
  <c r="G35" i="11"/>
  <c r="I38" i="11"/>
  <c r="G38" i="11"/>
  <c r="I37" i="11"/>
  <c r="G37" i="11"/>
  <c r="I19" i="11"/>
  <c r="G19" i="11"/>
  <c r="I25" i="11"/>
  <c r="G25" i="11"/>
  <c r="I22" i="11"/>
  <c r="G22" i="11"/>
  <c r="I26" i="11"/>
  <c r="G26" i="11"/>
  <c r="I23" i="11"/>
  <c r="G23" i="11"/>
  <c r="I24" i="11"/>
  <c r="G24" i="11"/>
  <c r="I28" i="11"/>
  <c r="G28" i="11"/>
  <c r="I30" i="11"/>
  <c r="G30" i="11"/>
  <c r="I27" i="11"/>
  <c r="G27" i="11"/>
  <c r="I18" i="11"/>
  <c r="G18" i="11"/>
  <c r="I17" i="11"/>
  <c r="G17" i="11"/>
  <c r="I31" i="11"/>
  <c r="G31" i="11"/>
  <c r="I21" i="11"/>
  <c r="G21" i="11"/>
  <c r="I29" i="11"/>
  <c r="G29" i="11"/>
  <c r="I20" i="11"/>
  <c r="G20" i="11"/>
  <c r="I16" i="11"/>
  <c r="G16" i="11"/>
  <c r="D40" i="8" l="1"/>
  <c r="G16" i="9" l="1"/>
  <c r="I16" i="9"/>
  <c r="G25" i="5" l="1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5" i="5" l="1"/>
</calcChain>
</file>

<file path=xl/sharedStrings.xml><?xml version="1.0" encoding="utf-8"?>
<sst xmlns="http://schemas.openxmlformats.org/spreadsheetml/2006/main" count="849" uniqueCount="226">
  <si>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</si>
  <si>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</si>
  <si>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</si>
  <si>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</si>
  <si>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</si>
  <si>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</si>
  <si>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</si>
  <si>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</si>
  <si>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</si>
  <si>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</si>
  <si>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</si>
  <si>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</si>
  <si>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</si>
  <si>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</si>
  <si>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</si>
  <si>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</si>
  <si>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</si>
  <si>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</si>
  <si>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</si>
  <si>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</si>
  <si>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</si>
  <si>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</si>
  <si>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</si>
  <si>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</si>
  <si>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</si>
  <si>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</si>
  <si>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</si>
  <si>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</si>
  <si>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</si>
  <si>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</si>
  <si>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</si>
  <si>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</si>
  <si>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</si>
  <si>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</si>
  <si>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</si>
  <si>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</si>
  <si>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</si>
  <si>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</si>
  <si>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</si>
  <si>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</si>
  <si>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</si>
  <si>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</si>
  <si>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</si>
  <si>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</si>
  <si>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</si>
  <si>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</si>
  <si>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</si>
  <si>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</si>
  <si>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</si>
  <si>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</si>
  <si>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</si>
  <si>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</si>
  <si>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</si>
  <si>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</si>
  <si>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</si>
  <si>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</si>
  <si>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</si>
  <si>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</si>
  <si>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</si>
  <si>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</si>
  <si>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</si>
  <si>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</si>
  <si>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</si>
  <si>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</si>
  <si>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</si>
  <si>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</si>
  <si>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</si>
  <si>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</si>
  <si>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</si>
  <si>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</si>
  <si>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</si>
  <si>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</si>
  <si>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</si>
  <si>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</si>
  <si>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</si>
  <si>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</si>
  <si>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</si>
  <si>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</si>
  <si>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</si>
  <si>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</si>
  <si>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</si>
  <si>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</si>
  <si>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</si>
  <si>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</si>
  <si>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</si>
  <si>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</si>
  <si>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</si>
  <si>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</si>
  <si>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</si>
  <si>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</si>
  <si>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</si>
  <si>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</si>
  <si>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</si>
  <si>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</si>
  <si>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</si>
  <si>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</si>
  <si>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</si>
  <si>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</si>
  <si>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</si>
  <si>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</si>
  <si>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</si>
  <si>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</si>
  <si>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</si>
  <si>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</si>
  <si>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</si>
  <si>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</si>
  <si>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</si>
  <si>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</si>
  <si>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</si>
  <si>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</si>
  <si>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</si>
  <si>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</si>
  <si>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</si>
  <si>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</si>
  <si>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</si>
  <si>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</si>
  <si>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</si>
  <si>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</si>
  <si>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</si>
  <si>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</si>
  <si>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</si>
  <si>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</si>
  <si>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</si>
  <si>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</si>
  <si>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</si>
  <si>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</si>
  <si>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</si>
  <si>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</si>
  <si>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</si>
  <si>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</si>
  <si>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</si>
  <si>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</si>
  <si>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</si>
  <si>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</si>
  <si>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</si>
  <si>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</si>
  <si>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</si>
  <si>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</si>
  <si>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</si>
  <si>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</si>
  <si>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</si>
  <si>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</si>
  <si>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</si>
  <si>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</si>
  <si>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</si>
  <si>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</si>
  <si>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</si>
  <si>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</si>
  <si>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</si>
  <si>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</si>
  <si>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</si>
  <si>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</si>
  <si>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</si>
  <si>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</si>
  <si>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</si>
  <si>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</si>
  <si>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</si>
  <si>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</si>
  <si>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</si>
  <si>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</si>
  <si>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</si>
  <si>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</si>
  <si>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</si>
  <si>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</si>
  <si>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</si>
  <si>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</si>
  <si>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</si>
  <si>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</si>
  <si>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</si>
  <si>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</si>
  <si>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</si>
  <si>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</si>
  <si>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</si>
  <si>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</si>
  <si>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</si>
  <si>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</si>
  <si>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</si>
  <si>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</si>
  <si>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</si>
  <si>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</si>
  <si>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</si>
  <si>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</si>
  <si>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</si>
  <si>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</si>
  <si>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</si>
  <si>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</si>
  <si>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</si>
  <si>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</si>
  <si>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</si>
  <si>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</si>
  <si>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</si>
  <si>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</si>
  <si>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</si>
  <si>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</si>
  <si>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</si>
  <si>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</si>
  <si>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</si>
  <si>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</si>
  <si>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</si>
  <si>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</si>
  <si>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</si>
  <si>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</si>
  <si>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</si>
  <si>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</si>
  <si>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</si>
  <si>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</si>
  <si>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</si>
  <si>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</si>
  <si>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</si>
  <si>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</si>
  <si>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</si>
  <si>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</si>
  <si>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</si>
  <si>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</si>
  <si>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</si>
  <si>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</si>
  <si>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</si>
  <si>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كانون الأول 2021 (ل.ل.)</t>
  </si>
  <si>
    <t>معدل أسعار  السوبرماركات في 19-12-2022 (ل.ل.)</t>
  </si>
  <si>
    <t>معدل أسعار المحلات والملاحم في 19-12-2022 (ل.ل.)</t>
  </si>
  <si>
    <t>المعدل العام للأسعار في 19-12-2022  (ل.ل.)</t>
  </si>
  <si>
    <t xml:space="preserve"> التاريخ 27 كانون الأول 2022</t>
  </si>
  <si>
    <t>معدل أسعار  السوبرماركات في 27-12-2022 (ل.ل.)</t>
  </si>
  <si>
    <t>معدل أسعار المحلات والملاحم في 27-12-2022 (ل.ل.)</t>
  </si>
  <si>
    <t>المعدل العام للأسعار في 27-12-2022  (ل.ل.)</t>
  </si>
  <si>
    <t xml:space="preserve"> التاريخ 27 كانون الأول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</si>
</sst>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1" fontId="22" fillId="0" borderId="12" xfId="0" applyNumberFormat="1" applyFont="1" applyBorder="1" applyAlignment="1">
      <alignment horizontal="center"/>
    </xf>
    <xf numFmtId="1" fontId="22" fillId="0" borderId="16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22" t="s">
        <v>3</v>
      </c>
      <c r="B12" s="228"/>
      <c r="C12" s="226" t="s">
        <v>0</v>
      </c>
      <c r="D12" s="224" t="s">
        <v>23</v>
      </c>
      <c r="E12" s="224" t="s">
        <v>217</v>
      </c>
      <c r="F12" s="224" t="s">
        <v>222</v>
      </c>
      <c r="G12" s="224" t="s">
        <v>197</v>
      </c>
      <c r="H12" s="224" t="s">
        <v>218</v>
      </c>
      <c r="I12" s="224" t="s">
        <v>187</v>
      </c>
    </row>
    <row r="13" spans="1:9" ht="38.25" customHeight="1" thickBot="1" x14ac:dyDescent="0.25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181">
        <v>11707.775</v>
      </c>
      <c r="F15" s="190">
        <v>26377.555555555555</v>
      </c>
      <c r="G15" s="45">
        <f t="shared" ref="G15:G30" si="0">(F15-E15)/E15</f>
        <v>1.2529947454196511</v>
      </c>
      <c r="H15" s="190">
        <v>30366.444444444445</v>
      </c>
      <c r="I15" s="45">
        <f t="shared" ref="I15:I30" si="1">(F15-H15)/H15</f>
        <v>-0.13135844389640616</v>
      </c>
    </row>
    <row r="16" spans="1:9" ht="16.5" x14ac:dyDescent="0.3">
      <c r="A16" s="37"/>
      <c r="B16" s="92" t="s">
        <v>5</v>
      </c>
      <c r="C16" s="164" t="s">
        <v>85</v>
      </c>
      <c r="D16" s="160" t="s">
        <v>161</v>
      </c>
      <c r="E16" s="184">
        <v>22340.378472222223</v>
      </c>
      <c r="F16" s="184">
        <v>40999.714285714283</v>
      </c>
      <c r="G16" s="48">
        <f t="shared" si="0"/>
        <v>0.83522917199871394</v>
      </c>
      <c r="H16" s="184">
        <v>39612.25</v>
      </c>
      <c r="I16" s="44">
        <f t="shared" si="1"/>
        <v>3.502614180497908E-2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184">
        <v>12645.361111111111</v>
      </c>
      <c r="F17" s="184">
        <v>29610.888888888891</v>
      </c>
      <c r="G17" s="48">
        <f t="shared" si="0"/>
        <v>1.3416404346785056</v>
      </c>
      <c r="H17" s="184">
        <v>23877.555555555555</v>
      </c>
      <c r="I17" s="44">
        <f t="shared" si="1"/>
        <v>0.24011391450827846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184">
        <v>4787.4750000000004</v>
      </c>
      <c r="F18" s="184">
        <v>12110.888888888889</v>
      </c>
      <c r="G18" s="48">
        <f t="shared" si="0"/>
        <v>1.5297027950827706</v>
      </c>
      <c r="H18" s="184">
        <v>12425</v>
      </c>
      <c r="I18" s="44">
        <f t="shared" si="1"/>
        <v>-2.5280572322825861E-2</v>
      </c>
    </row>
    <row r="19" spans="1:9" ht="16.5" x14ac:dyDescent="0.3">
      <c r="A19" s="37"/>
      <c r="B19" s="92" t="s">
        <v>8</v>
      </c>
      <c r="C19" s="15" t="s">
        <v>89</v>
      </c>
      <c r="D19" s="160" t="s">
        <v>161</v>
      </c>
      <c r="E19" s="184">
        <v>24956.630952380954</v>
      </c>
      <c r="F19" s="184">
        <v>49206.857142857145</v>
      </c>
      <c r="G19" s="48">
        <f t="shared" si="0"/>
        <v>0.97169470657907975</v>
      </c>
      <c r="H19" s="184">
        <v>37485.428571428572</v>
      </c>
      <c r="I19" s="44">
        <f t="shared" si="1"/>
        <v>0.31269293211076304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184">
        <v>11735.075000000001</v>
      </c>
      <c r="F20" s="184">
        <v>37888.666666666664</v>
      </c>
      <c r="G20" s="48">
        <f t="shared" si="0"/>
        <v>2.2286684717964445</v>
      </c>
      <c r="H20" s="184">
        <v>36765.333333333336</v>
      </c>
      <c r="I20" s="44">
        <f t="shared" si="1"/>
        <v>3.0554145209254962E-2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184">
        <v>10718.775</v>
      </c>
      <c r="F21" s="184">
        <v>24738.666666666668</v>
      </c>
      <c r="G21" s="48">
        <f t="shared" si="0"/>
        <v>1.3079751806215421</v>
      </c>
      <c r="H21" s="184">
        <v>25705.333333333332</v>
      </c>
      <c r="I21" s="44">
        <f t="shared" si="1"/>
        <v>-3.7605684942164957E-2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184">
        <v>2241.5</v>
      </c>
      <c r="F22" s="184">
        <v>5549.75</v>
      </c>
      <c r="G22" s="48">
        <f t="shared" si="0"/>
        <v>1.4759089895159492</v>
      </c>
      <c r="H22" s="184">
        <v>4938.8888888888887</v>
      </c>
      <c r="I22" s="44">
        <f t="shared" si="1"/>
        <v>0.12368391451068621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184">
        <v>3444.6979166666665</v>
      </c>
      <c r="F23" s="184">
        <v>9718.75</v>
      </c>
      <c r="G23" s="48">
        <f t="shared" si="0"/>
        <v>1.8213649600382233</v>
      </c>
      <c r="H23" s="184">
        <v>7468.75</v>
      </c>
      <c r="I23" s="44">
        <f t="shared" si="1"/>
        <v>0.30125523012552302</v>
      </c>
    </row>
    <row r="24" spans="1:9" ht="16.5" x14ac:dyDescent="0.3">
      <c r="A24" s="37"/>
      <c r="B24" s="92" t="s">
        <v>13</v>
      </c>
      <c r="C24" s="15" t="s">
        <v>93</v>
      </c>
      <c r="D24" s="162" t="s">
        <v>81</v>
      </c>
      <c r="E24" s="184">
        <v>3034.6666666666665</v>
      </c>
      <c r="F24" s="184">
        <v>8656</v>
      </c>
      <c r="G24" s="48">
        <f t="shared" si="0"/>
        <v>1.8523725834797895</v>
      </c>
      <c r="H24" s="184">
        <v>7343.75</v>
      </c>
      <c r="I24" s="44">
        <f t="shared" si="1"/>
        <v>0.17868936170212765</v>
      </c>
    </row>
    <row r="25" spans="1:9" ht="16.5" x14ac:dyDescent="0.3">
      <c r="A25" s="37"/>
      <c r="B25" s="92" t="s">
        <v>14</v>
      </c>
      <c r="C25" s="15" t="s">
        <v>94</v>
      </c>
      <c r="D25" s="162" t="s">
        <v>81</v>
      </c>
      <c r="E25" s="184">
        <v>2940.5027777777777</v>
      </c>
      <c r="F25" s="184">
        <v>8556</v>
      </c>
      <c r="G25" s="48">
        <f>(F25-E25)/E25</f>
        <v>1.909706484435296</v>
      </c>
      <c r="H25" s="184">
        <v>7305.5555555555557</v>
      </c>
      <c r="I25" s="44">
        <f t="shared" si="1"/>
        <v>0.17116349809885931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184">
        <v>9381.65</v>
      </c>
      <c r="F26" s="184">
        <v>17749.714285714286</v>
      </c>
      <c r="G26" s="48">
        <f t="shared" si="0"/>
        <v>0.89196082626342776</v>
      </c>
      <c r="H26" s="184">
        <v>18593.5</v>
      </c>
      <c r="I26" s="44">
        <f t="shared" si="1"/>
        <v>-4.5380682189244292E-2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184">
        <v>2901.875</v>
      </c>
      <c r="F27" s="184">
        <v>8656</v>
      </c>
      <c r="G27" s="48">
        <f t="shared" si="0"/>
        <v>1.9828989877234546</v>
      </c>
      <c r="H27" s="184">
        <v>7343.75</v>
      </c>
      <c r="I27" s="44">
        <f t="shared" si="1"/>
        <v>0.17868936170212765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184">
        <v>6774.8125</v>
      </c>
      <c r="F28" s="184">
        <v>21822</v>
      </c>
      <c r="G28" s="48">
        <f t="shared" si="0"/>
        <v>2.2210485530042345</v>
      </c>
      <c r="H28" s="184">
        <v>20105.333333333332</v>
      </c>
      <c r="I28" s="44">
        <f t="shared" si="1"/>
        <v>8.5383646130380061E-2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184">
        <v>14513.75</v>
      </c>
      <c r="F29" s="184">
        <v>29168.75</v>
      </c>
      <c r="G29" s="48">
        <f t="shared" si="0"/>
        <v>1.0097321505468952</v>
      </c>
      <c r="H29" s="184">
        <v>25964.285714285714</v>
      </c>
      <c r="I29" s="44">
        <f t="shared" si="1"/>
        <v>0.12341815680880332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187">
        <v>14377.65</v>
      </c>
      <c r="F30" s="187">
        <v>21710.888888888891</v>
      </c>
      <c r="G30" s="51">
        <f t="shared" si="0"/>
        <v>0.51004433192412468</v>
      </c>
      <c r="H30" s="187">
        <v>22372</v>
      </c>
      <c r="I30" s="56">
        <f t="shared" si="1"/>
        <v>-2.9550827423167777E-2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90">
        <v>14202.298611111111</v>
      </c>
      <c r="F32" s="190">
        <v>30488.666666666668</v>
      </c>
      <c r="G32" s="45">
        <f>(F32-E32)/E32</f>
        <v>1.1467417001649283</v>
      </c>
      <c r="H32" s="190">
        <v>27266.444444444445</v>
      </c>
      <c r="I32" s="44">
        <f>(F32-H32)/H32</f>
        <v>0.11817537225242261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4">
        <v>13752.805555555555</v>
      </c>
      <c r="F33" s="184">
        <v>29612.25</v>
      </c>
      <c r="G33" s="48">
        <f>(F33-E33)/E33</f>
        <v>1.1531788463364041</v>
      </c>
      <c r="H33" s="184">
        <v>25362.25</v>
      </c>
      <c r="I33" s="44">
        <f>(F33-H33)/H33</f>
        <v>0.16757188340939783</v>
      </c>
    </row>
    <row r="34" spans="1:9" ht="16.5" x14ac:dyDescent="0.3">
      <c r="A34" s="37"/>
      <c r="B34" s="39" t="s">
        <v>28</v>
      </c>
      <c r="C34" s="164" t="s">
        <v>102</v>
      </c>
      <c r="D34" s="11" t="s">
        <v>161</v>
      </c>
      <c r="E34" s="184">
        <v>10618.5</v>
      </c>
      <c r="F34" s="184">
        <v>27357.142857142859</v>
      </c>
      <c r="G34" s="48">
        <f>(F34-E34)/E34</f>
        <v>1.5763660457826303</v>
      </c>
      <c r="H34" s="184">
        <v>27985.714285714286</v>
      </c>
      <c r="I34" s="44">
        <f>(F34-H34)/H34</f>
        <v>-2.2460438999489497E-2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4">
        <v>8368.2033730158728</v>
      </c>
      <c r="F35" s="184">
        <v>28080</v>
      </c>
      <c r="G35" s="48">
        <f>(F35-E35)/E35</f>
        <v>2.3555589830126298</v>
      </c>
      <c r="H35" s="184">
        <v>26233.333333333332</v>
      </c>
      <c r="I35" s="44">
        <f>(F35-H35)/H35</f>
        <v>7.0393900889453673E-2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7">
        <v>8619.0499999999993</v>
      </c>
      <c r="F36" s="184">
        <v>20810.888888888891</v>
      </c>
      <c r="G36" s="51">
        <f>(F36-E36)/E36</f>
        <v>1.414522353262702</v>
      </c>
      <c r="H36" s="184">
        <v>24294.222222222223</v>
      </c>
      <c r="I36" s="56">
        <f>(F36-H36)/H36</f>
        <v>-0.14338114229263468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184">
        <v>335674.8</v>
      </c>
      <c r="F38" s="184">
        <v>668674.5</v>
      </c>
      <c r="G38" s="45">
        <f t="shared" ref="G38:G43" si="2">(F38-E38)/E38</f>
        <v>0.99203067969356062</v>
      </c>
      <c r="H38" s="184">
        <v>608674.5</v>
      </c>
      <c r="I38" s="44">
        <f t="shared" ref="I38:I43" si="3">(F38-H38)/H38</f>
        <v>9.8574854047606728E-2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184">
        <v>219103.57500000001</v>
      </c>
      <c r="F39" s="184">
        <v>411648</v>
      </c>
      <c r="G39" s="48">
        <f t="shared" si="2"/>
        <v>0.87878267162003165</v>
      </c>
      <c r="H39" s="184">
        <v>350616.33333333331</v>
      </c>
      <c r="I39" s="44">
        <f t="shared" si="3"/>
        <v>0.17406966209028107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192">
        <v>146681.64583333334</v>
      </c>
      <c r="F40" s="184">
        <v>286579.59999999998</v>
      </c>
      <c r="G40" s="48">
        <f t="shared" si="2"/>
        <v>0.95375228012934443</v>
      </c>
      <c r="H40" s="184">
        <v>258614.66666666666</v>
      </c>
      <c r="I40" s="44">
        <f t="shared" si="3"/>
        <v>0.10813359386680822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185">
        <v>55076.2</v>
      </c>
      <c r="F41" s="184">
        <v>119311</v>
      </c>
      <c r="G41" s="48">
        <f t="shared" si="2"/>
        <v>1.1662896132993925</v>
      </c>
      <c r="H41" s="184">
        <v>116161</v>
      </c>
      <c r="I41" s="44">
        <f t="shared" si="3"/>
        <v>2.7117535145186424E-2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185">
        <v>45999.500000000007</v>
      </c>
      <c r="F42" s="184">
        <v>118999.33333333333</v>
      </c>
      <c r="G42" s="48">
        <f t="shared" si="2"/>
        <v>1.5869701482262482</v>
      </c>
      <c r="H42" s="184">
        <v>116749.5</v>
      </c>
      <c r="I42" s="44">
        <f t="shared" si="3"/>
        <v>1.9270603585739798E-2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188">
        <v>112928</v>
      </c>
      <c r="F43" s="184">
        <v>267881.85714285716</v>
      </c>
      <c r="G43" s="51">
        <f t="shared" si="2"/>
        <v>1.3721473606444563</v>
      </c>
      <c r="H43" s="184">
        <v>262881.85714285716</v>
      </c>
      <c r="I43" s="59">
        <f t="shared" si="3"/>
        <v>1.9019950841578481E-2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182">
        <v>91054.371527777781</v>
      </c>
      <c r="F45" s="184">
        <v>175069.77777777778</v>
      </c>
      <c r="G45" s="45">
        <f t="shared" ref="G45:G50" si="4">(F45-E45)/E45</f>
        <v>0.92269492216932802</v>
      </c>
      <c r="H45" s="184">
        <v>174514.22222222222</v>
      </c>
      <c r="I45" s="44">
        <f t="shared" ref="I45:I50" si="5">(F45-H45)/H45</f>
        <v>3.1834399997962971E-3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185">
        <v>54449.55</v>
      </c>
      <c r="F46" s="184">
        <v>155816.79999999999</v>
      </c>
      <c r="G46" s="48">
        <f t="shared" si="4"/>
        <v>1.8616728696564064</v>
      </c>
      <c r="H46" s="184">
        <v>142065.29999999999</v>
      </c>
      <c r="I46" s="84">
        <f t="shared" si="5"/>
        <v>9.6797036292465513E-2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185">
        <v>166301.03819444444</v>
      </c>
      <c r="F47" s="184">
        <v>451554.125</v>
      </c>
      <c r="G47" s="48">
        <f t="shared" si="4"/>
        <v>1.7152814552608422</v>
      </c>
      <c r="H47" s="184">
        <v>417496.625</v>
      </c>
      <c r="I47" s="84">
        <f t="shared" si="5"/>
        <v>8.1575509742144628E-2</v>
      </c>
    </row>
    <row r="48" spans="1:9" ht="16.5" x14ac:dyDescent="0.3">
      <c r="A48" s="37"/>
      <c r="B48" s="34" t="s">
        <v>48</v>
      </c>
      <c r="C48" s="128" t="s">
        <v>157</v>
      </c>
      <c r="D48" s="11" t="s">
        <v>114</v>
      </c>
      <c r="E48" s="185">
        <v>241121.25</v>
      </c>
      <c r="F48" s="184">
        <v>542681.42714285722</v>
      </c>
      <c r="G48" s="48">
        <f t="shared" si="4"/>
        <v>1.250657821087346</v>
      </c>
      <c r="H48" s="184">
        <v>524110</v>
      </c>
      <c r="I48" s="84">
        <f t="shared" si="5"/>
        <v>3.5434216372244802E-2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185">
        <v>17560</v>
      </c>
      <c r="F49" s="184">
        <v>57999</v>
      </c>
      <c r="G49" s="48">
        <f t="shared" si="4"/>
        <v>2.3029043280182231</v>
      </c>
      <c r="H49" s="184">
        <v>36999</v>
      </c>
      <c r="I49" s="44">
        <f t="shared" si="5"/>
        <v>0.5675829076461526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188">
        <v>213206.83333333334</v>
      </c>
      <c r="F50" s="184">
        <v>786250</v>
      </c>
      <c r="G50" s="56">
        <f t="shared" si="4"/>
        <v>2.6877335857746893</v>
      </c>
      <c r="H50" s="184">
        <v>786250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182">
        <v>44532.5</v>
      </c>
      <c r="F52" s="181">
        <v>78983.333333333328</v>
      </c>
      <c r="G52" s="183">
        <f t="shared" ref="G52:G60" si="6">(F52-E52)/E52</f>
        <v>0.7736110331405901</v>
      </c>
      <c r="H52" s="181">
        <v>78000</v>
      </c>
      <c r="I52" s="116">
        <f t="shared" ref="I52:I60" si="7">(F52-H52)/H52</f>
        <v>1.2606837606837545E-2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185">
        <v>52235.625</v>
      </c>
      <c r="F53" s="184">
        <v>79555</v>
      </c>
      <c r="G53" s="186">
        <f t="shared" si="6"/>
        <v>0.52300273998827429</v>
      </c>
      <c r="H53" s="184">
        <v>78305</v>
      </c>
      <c r="I53" s="84">
        <f t="shared" si="7"/>
        <v>1.5963220739416386E-2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185">
        <v>37341.599999999999</v>
      </c>
      <c r="F54" s="184">
        <v>72838.25</v>
      </c>
      <c r="G54" s="186">
        <f t="shared" si="6"/>
        <v>0.95059263663046045</v>
      </c>
      <c r="H54" s="184">
        <v>65347</v>
      </c>
      <c r="I54" s="84">
        <f t="shared" si="7"/>
        <v>0.1146380093959937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185">
        <v>39637.5</v>
      </c>
      <c r="F55" s="184">
        <v>98202.5</v>
      </c>
      <c r="G55" s="186">
        <f t="shared" si="6"/>
        <v>1.4775149795017344</v>
      </c>
      <c r="H55" s="184">
        <v>95581.25</v>
      </c>
      <c r="I55" s="84">
        <f t="shared" si="7"/>
        <v>2.742431177662983E-2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185">
        <v>21588.324999999997</v>
      </c>
      <c r="F56" s="184">
        <v>50751.666666666664</v>
      </c>
      <c r="G56" s="191">
        <f t="shared" si="6"/>
        <v>1.350884872571942</v>
      </c>
      <c r="H56" s="184">
        <v>49583.333333333336</v>
      </c>
      <c r="I56" s="85">
        <f t="shared" si="7"/>
        <v>2.3563025210083934E-2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188">
        <v>5015.8125</v>
      </c>
      <c r="F57" s="187">
        <v>34000</v>
      </c>
      <c r="G57" s="189">
        <f t="shared" si="6"/>
        <v>5.7785627951603056</v>
      </c>
      <c r="H57" s="187">
        <v>33745</v>
      </c>
      <c r="I57" s="117">
        <f t="shared" si="7"/>
        <v>7.556675062972292E-3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182">
        <v>49290.714285714283</v>
      </c>
      <c r="F58" s="190">
        <v>106449.71428571429</v>
      </c>
      <c r="G58" s="44">
        <f t="shared" si="6"/>
        <v>1.1596301824452595</v>
      </c>
      <c r="H58" s="190">
        <v>98042.571428571435</v>
      </c>
      <c r="I58" s="44">
        <f t="shared" si="7"/>
        <v>8.5749922045525381E-2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185">
        <v>58445.690476190473</v>
      </c>
      <c r="F59" s="184">
        <v>102574.66666666667</v>
      </c>
      <c r="G59" s="48">
        <f t="shared" si="6"/>
        <v>0.75504243051852382</v>
      </c>
      <c r="H59" s="184">
        <v>95148</v>
      </c>
      <c r="I59" s="44">
        <f t="shared" si="7"/>
        <v>7.8053838931629371E-2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188">
        <v>421365</v>
      </c>
      <c r="F60" s="184">
        <v>620000</v>
      </c>
      <c r="G60" s="51">
        <f t="shared" si="6"/>
        <v>0.47140839889407044</v>
      </c>
      <c r="H60" s="184">
        <v>620000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182">
        <v>85032.527777777781</v>
      </c>
      <c r="F62" s="184">
        <v>220101</v>
      </c>
      <c r="G62" s="45">
        <f t="shared" ref="G62:G67" si="8">(F62-E62)/E62</f>
        <v>1.5884329885524198</v>
      </c>
      <c r="H62" s="184">
        <v>185441.625</v>
      </c>
      <c r="I62" s="44">
        <f t="shared" ref="I62:I67" si="9">(F62-H62)/H62</f>
        <v>0.18690180804875928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185">
        <v>523739.71428571432</v>
      </c>
      <c r="F63" s="184">
        <v>903743.33333333337</v>
      </c>
      <c r="G63" s="48">
        <f t="shared" si="8"/>
        <v>0.72555815165912108</v>
      </c>
      <c r="H63" s="184">
        <v>900555</v>
      </c>
      <c r="I63" s="44">
        <f t="shared" si="9"/>
        <v>3.5404093401661999E-3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185">
        <v>191432.75</v>
      </c>
      <c r="F64" s="184">
        <v>489404.71428571426</v>
      </c>
      <c r="G64" s="48">
        <f t="shared" si="8"/>
        <v>1.5565359860614982</v>
      </c>
      <c r="H64" s="184">
        <v>468731.85714285716</v>
      </c>
      <c r="I64" s="84">
        <f t="shared" si="9"/>
        <v>4.4103802265260922E-2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185">
        <v>91271.583333333328</v>
      </c>
      <c r="F65" s="184">
        <v>232682</v>
      </c>
      <c r="G65" s="48">
        <f t="shared" si="8"/>
        <v>1.5493367322249809</v>
      </c>
      <c r="H65" s="184">
        <v>232682</v>
      </c>
      <c r="I65" s="84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185">
        <v>61365.17857142858</v>
      </c>
      <c r="F66" s="184">
        <v>108576</v>
      </c>
      <c r="G66" s="48">
        <f t="shared" si="8"/>
        <v>0.76934219907171619</v>
      </c>
      <c r="H66" s="184">
        <v>101690.88888888889</v>
      </c>
      <c r="I66" s="84">
        <f t="shared" si="9"/>
        <v>6.7706273259485708E-2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188">
        <v>39218.1</v>
      </c>
      <c r="F67" s="184">
        <v>101793</v>
      </c>
      <c r="G67" s="51">
        <f t="shared" si="8"/>
        <v>1.5955617431747078</v>
      </c>
      <c r="H67" s="184">
        <v>100943</v>
      </c>
      <c r="I67" s="85">
        <f t="shared" si="9"/>
        <v>8.4205938004616471E-3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182">
        <v>59592.322916666672</v>
      </c>
      <c r="F69" s="190">
        <v>111662.25</v>
      </c>
      <c r="G69" s="45">
        <f>(F69-E69)/E69</f>
        <v>0.87376904498499597</v>
      </c>
      <c r="H69" s="190">
        <v>105737.875</v>
      </c>
      <c r="I69" s="44">
        <f>(F69-H69)/H69</f>
        <v>5.6028882744238999E-2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185">
        <v>47700.025000000001</v>
      </c>
      <c r="F70" s="184">
        <v>78459.600000000006</v>
      </c>
      <c r="G70" s="48">
        <f>(F70-E70)/E70</f>
        <v>0.64485448382888699</v>
      </c>
      <c r="H70" s="184">
        <v>71256.333333333328</v>
      </c>
      <c r="I70" s="44">
        <f>(F70-H70)/H70</f>
        <v>0.10108949379938173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185">
        <v>21505.375</v>
      </c>
      <c r="F71" s="184">
        <v>37104</v>
      </c>
      <c r="G71" s="48">
        <f>(F71-E71)/E71</f>
        <v>0.72533610783350677</v>
      </c>
      <c r="H71" s="184">
        <v>36584</v>
      </c>
      <c r="I71" s="44">
        <f>(F71-H71)/H71</f>
        <v>1.4213863984255412E-2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185">
        <v>27023.875</v>
      </c>
      <c r="F72" s="184">
        <v>52557.5</v>
      </c>
      <c r="G72" s="48">
        <f>(F72-E72)/E72</f>
        <v>0.94485431863491076</v>
      </c>
      <c r="H72" s="184">
        <v>52557.5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188">
        <v>20151.28125</v>
      </c>
      <c r="F73" s="193">
        <v>50076.857142857145</v>
      </c>
      <c r="G73" s="48">
        <f>(F73-E73)/E73</f>
        <v>1.4850458152807104</v>
      </c>
      <c r="H73" s="193">
        <v>48031</v>
      </c>
      <c r="I73" s="59">
        <f>(F73-H73)/H73</f>
        <v>4.2594514852015257E-2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182">
        <v>18685.291666666668</v>
      </c>
      <c r="F75" s="181">
        <v>33788.6</v>
      </c>
      <c r="G75" s="44">
        <f t="shared" ref="G75:G81" si="10">(F75-E75)/E75</f>
        <v>0.80829930850245379</v>
      </c>
      <c r="H75" s="181">
        <v>30988.6</v>
      </c>
      <c r="I75" s="45">
        <f t="shared" ref="I75:I81" si="11">(F75-H75)/H75</f>
        <v>9.0355808264974871E-2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185">
        <v>19397.96875</v>
      </c>
      <c r="F76" s="184">
        <v>43486.142857142855</v>
      </c>
      <c r="G76" s="48">
        <f t="shared" si="10"/>
        <v>1.2417884788654923</v>
      </c>
      <c r="H76" s="184">
        <v>43690.375</v>
      </c>
      <c r="I76" s="44">
        <f t="shared" si="11"/>
        <v>-4.6745339873403456E-3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185">
        <v>9575.7333333333336</v>
      </c>
      <c r="F77" s="184">
        <v>21921.666666666668</v>
      </c>
      <c r="G77" s="48">
        <f t="shared" si="10"/>
        <v>1.2892937703639757</v>
      </c>
      <c r="H77" s="184">
        <v>20545.5</v>
      </c>
      <c r="I77" s="44">
        <f t="shared" si="11"/>
        <v>6.6981415232857208E-2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185">
        <v>14601.166666666666</v>
      </c>
      <c r="F78" s="184">
        <v>37921.857142857145</v>
      </c>
      <c r="G78" s="48">
        <f t="shared" si="10"/>
        <v>1.597179938328477</v>
      </c>
      <c r="H78" s="184">
        <v>37427.166666666664</v>
      </c>
      <c r="I78" s="44">
        <f t="shared" si="11"/>
        <v>1.321741719313905E-2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194">
        <v>31802.172619047618</v>
      </c>
      <c r="F79" s="184">
        <v>49521.857142857145</v>
      </c>
      <c r="G79" s="48">
        <f t="shared" si="10"/>
        <v>0.55718471615352738</v>
      </c>
      <c r="H79" s="184">
        <v>46752.555555555555</v>
      </c>
      <c r="I79" s="44">
        <f t="shared" si="11"/>
        <v>5.923315965072453E-2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194">
        <v>57000</v>
      </c>
      <c r="F80" s="184">
        <v>156666</v>
      </c>
      <c r="G80" s="48">
        <f t="shared" si="10"/>
        <v>1.7485263157894737</v>
      </c>
      <c r="H80" s="184">
        <v>156666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188">
        <v>40949.821428571428</v>
      </c>
      <c r="F81" s="187">
        <v>74385.888888888891</v>
      </c>
      <c r="G81" s="51">
        <f t="shared" si="10"/>
        <v>0.81651314447463053</v>
      </c>
      <c r="H81" s="187">
        <v>69297.3</v>
      </c>
      <c r="I81" s="56">
        <f t="shared" si="11"/>
        <v>7.343127205372918E-2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21" zoomScaleNormal="100" workbookViewId="0">
      <selection activeCell="I39" sqref="I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22" t="s">
        <v>3</v>
      </c>
      <c r="B12" s="228"/>
      <c r="C12" s="230" t="s">
        <v>0</v>
      </c>
      <c r="D12" s="224" t="s">
        <v>23</v>
      </c>
      <c r="E12" s="224" t="s">
        <v>217</v>
      </c>
      <c r="F12" s="232" t="s">
        <v>223</v>
      </c>
      <c r="G12" s="224" t="s">
        <v>197</v>
      </c>
      <c r="H12" s="232" t="s">
        <v>219</v>
      </c>
      <c r="I12" s="224" t="s">
        <v>187</v>
      </c>
    </row>
    <row r="13" spans="1:9" ht="30.75" customHeight="1" thickBot="1" x14ac:dyDescent="0.25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55">
        <v>11707.775</v>
      </c>
      <c r="F15" s="155">
        <v>27700</v>
      </c>
      <c r="G15" s="44">
        <f>(F15-E15)/E15</f>
        <v>1.3659491235525112</v>
      </c>
      <c r="H15" s="155">
        <v>26900</v>
      </c>
      <c r="I15" s="118">
        <f>(F15-H15)/H15</f>
        <v>2.9739776951672861E-2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55">
        <v>22340.378472222223</v>
      </c>
      <c r="F16" s="155">
        <v>29400</v>
      </c>
      <c r="G16" s="48">
        <f t="shared" ref="G16:G39" si="0">(F16-E16)/E16</f>
        <v>0.31600277213546907</v>
      </c>
      <c r="H16" s="155">
        <v>28733.200000000001</v>
      </c>
      <c r="I16" s="48">
        <f>(F16-H16)/H16</f>
        <v>2.3206604206980053E-2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55">
        <v>12645.361111111111</v>
      </c>
      <c r="F17" s="155">
        <v>25733.200000000001</v>
      </c>
      <c r="G17" s="48">
        <f t="shared" si="0"/>
        <v>1.0349913121412551</v>
      </c>
      <c r="H17" s="155">
        <v>22333.200000000001</v>
      </c>
      <c r="I17" s="48">
        <f t="shared" ref="I17:I29" si="1">(F17-H17)/H17</f>
        <v>0.15223971486396934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55">
        <v>4787.4750000000004</v>
      </c>
      <c r="F18" s="155">
        <v>11600</v>
      </c>
      <c r="G18" s="48">
        <f t="shared" si="0"/>
        <v>1.4229891539903601</v>
      </c>
      <c r="H18" s="155">
        <v>10500</v>
      </c>
      <c r="I18" s="48">
        <f t="shared" si="1"/>
        <v>0.10476190476190476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55">
        <v>24956.630952380954</v>
      </c>
      <c r="F19" s="155">
        <v>42133.2</v>
      </c>
      <c r="G19" s="48">
        <f t="shared" si="0"/>
        <v>0.68825672344929778</v>
      </c>
      <c r="H19" s="155">
        <v>30300</v>
      </c>
      <c r="I19" s="48">
        <f t="shared" si="1"/>
        <v>0.39053465346534644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55">
        <v>11735.075000000001</v>
      </c>
      <c r="F20" s="155">
        <v>30666.6</v>
      </c>
      <c r="G20" s="48">
        <f t="shared" si="0"/>
        <v>1.6132427785932342</v>
      </c>
      <c r="H20" s="155">
        <v>33766.6</v>
      </c>
      <c r="I20" s="48">
        <f t="shared" si="1"/>
        <v>-9.1806696558137335E-2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55">
        <v>10718.775</v>
      </c>
      <c r="F21" s="155">
        <v>19833.2</v>
      </c>
      <c r="G21" s="48">
        <f t="shared" si="0"/>
        <v>0.85032338116995654</v>
      </c>
      <c r="H21" s="155">
        <v>18133.2</v>
      </c>
      <c r="I21" s="48">
        <f t="shared" si="1"/>
        <v>9.3750689343303995E-2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55">
        <v>2241.5</v>
      </c>
      <c r="F22" s="155">
        <v>5800</v>
      </c>
      <c r="G22" s="48">
        <f t="shared" si="0"/>
        <v>1.5875529779165738</v>
      </c>
      <c r="H22" s="155">
        <v>4800</v>
      </c>
      <c r="I22" s="48">
        <f t="shared" si="1"/>
        <v>0.20833333333333334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55">
        <v>3444.6979166666665</v>
      </c>
      <c r="F23" s="155">
        <v>6200</v>
      </c>
      <c r="G23" s="48">
        <f t="shared" si="0"/>
        <v>0.79986755006940025</v>
      </c>
      <c r="H23" s="155">
        <v>5000</v>
      </c>
      <c r="I23" s="48">
        <f t="shared" si="1"/>
        <v>0.24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55">
        <v>3034.6666666666665</v>
      </c>
      <c r="F24" s="155">
        <v>5800</v>
      </c>
      <c r="G24" s="48">
        <f t="shared" si="0"/>
        <v>0.91124780316344478</v>
      </c>
      <c r="H24" s="155">
        <v>4900</v>
      </c>
      <c r="I24" s="48">
        <f t="shared" si="1"/>
        <v>0.18367346938775511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55">
        <v>2940.5027777777777</v>
      </c>
      <c r="F25" s="155">
        <v>5500</v>
      </c>
      <c r="G25" s="48">
        <f t="shared" si="0"/>
        <v>0.87042843202362408</v>
      </c>
      <c r="H25" s="155">
        <v>4900</v>
      </c>
      <c r="I25" s="48">
        <f t="shared" si="1"/>
        <v>0.12244897959183673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55">
        <v>9381.65</v>
      </c>
      <c r="F26" s="155">
        <v>16333.2</v>
      </c>
      <c r="G26" s="48">
        <f t="shared" si="0"/>
        <v>0.74097306976917721</v>
      </c>
      <c r="H26" s="155">
        <v>13366.6</v>
      </c>
      <c r="I26" s="48">
        <f t="shared" si="1"/>
        <v>0.22194125656487068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55">
        <v>2901.875</v>
      </c>
      <c r="F27" s="155">
        <v>6100</v>
      </c>
      <c r="G27" s="48">
        <f t="shared" si="0"/>
        <v>1.102089166487185</v>
      </c>
      <c r="H27" s="155">
        <v>5333.2</v>
      </c>
      <c r="I27" s="48">
        <f t="shared" si="1"/>
        <v>0.14377859446486166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55">
        <v>6774.8125</v>
      </c>
      <c r="F28" s="155">
        <v>20133.2</v>
      </c>
      <c r="G28" s="48">
        <f t="shared" si="0"/>
        <v>1.9717722815207064</v>
      </c>
      <c r="H28" s="155">
        <v>20066.599999999999</v>
      </c>
      <c r="I28" s="48">
        <f t="shared" si="1"/>
        <v>3.3189479034815158E-3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55">
        <v>14513.75</v>
      </c>
      <c r="F29" s="155">
        <v>20366.599999999999</v>
      </c>
      <c r="G29" s="48">
        <f t="shared" si="0"/>
        <v>0.40326242356386177</v>
      </c>
      <c r="H29" s="155">
        <v>16833.2</v>
      </c>
      <c r="I29" s="48">
        <f t="shared" si="1"/>
        <v>0.20990661312168796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58">
        <v>14377.65</v>
      </c>
      <c r="F30" s="158">
        <v>19800</v>
      </c>
      <c r="G30" s="51">
        <f t="shared" si="0"/>
        <v>0.37713743205600364</v>
      </c>
      <c r="H30" s="158">
        <v>18266.599999999999</v>
      </c>
      <c r="I30" s="51">
        <f>(F30-H30)/H30</f>
        <v>8.3945561845116312E-2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55">
        <v>14202.298611111111</v>
      </c>
      <c r="F32" s="155">
        <v>26066.6</v>
      </c>
      <c r="G32" s="44">
        <f t="shared" si="0"/>
        <v>0.83537895616466606</v>
      </c>
      <c r="H32" s="155">
        <v>26433.200000000001</v>
      </c>
      <c r="I32" s="45">
        <f>(F32-H32)/H32</f>
        <v>-1.3868922415749973E-2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55">
        <v>13752.805555555555</v>
      </c>
      <c r="F33" s="155">
        <v>25666.6</v>
      </c>
      <c r="G33" s="48">
        <f t="shared" si="0"/>
        <v>0.866281021448149</v>
      </c>
      <c r="H33" s="155">
        <v>26466.6</v>
      </c>
      <c r="I33" s="48">
        <f>(F33-H33)/H33</f>
        <v>-3.0226776389864964E-2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55">
        <v>10618.5</v>
      </c>
      <c r="F34" s="155">
        <v>26633.200000000001</v>
      </c>
      <c r="G34" s="48">
        <f>(F34-E34)/E34</f>
        <v>1.5081885388708387</v>
      </c>
      <c r="H34" s="155">
        <v>28466.6</v>
      </c>
      <c r="I34" s="48">
        <f>(F34-H34)/H34</f>
        <v>-6.4405303056915747E-2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55">
        <v>8368.2033730158728</v>
      </c>
      <c r="F35" s="155">
        <v>15733.2</v>
      </c>
      <c r="G35" s="48">
        <f t="shared" si="0"/>
        <v>0.8801168301828457</v>
      </c>
      <c r="H35" s="155">
        <v>16300</v>
      </c>
      <c r="I35" s="48">
        <f>(F35-H35)/H35</f>
        <v>-3.4773006134969281E-2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55">
        <v>8619.0499999999993</v>
      </c>
      <c r="F36" s="155">
        <v>17000</v>
      </c>
      <c r="G36" s="55">
        <f t="shared" si="0"/>
        <v>0.97237514575272233</v>
      </c>
      <c r="H36" s="155">
        <v>16800</v>
      </c>
      <c r="I36" s="48">
        <f>(F36-H36)/H36</f>
        <v>1.1904761904761904E-2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56">
        <v>335674.8</v>
      </c>
      <c r="F38" s="156">
        <v>550000</v>
      </c>
      <c r="G38" s="45">
        <f t="shared" si="0"/>
        <v>0.6384905867226256</v>
      </c>
      <c r="H38" s="156">
        <v>500000</v>
      </c>
      <c r="I38" s="45">
        <f>(F38-H38)/H38</f>
        <v>0.1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57">
        <v>219103.57500000001</v>
      </c>
      <c r="F39" s="157">
        <v>444666.6</v>
      </c>
      <c r="G39" s="51">
        <f t="shared" si="0"/>
        <v>1.029481262457721</v>
      </c>
      <c r="H39" s="157">
        <v>407333.2</v>
      </c>
      <c r="I39" s="51">
        <f>(F39-H39)/H39</f>
        <v>9.1653221490416117E-2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22" t="s">
        <v>3</v>
      </c>
      <c r="B12" s="228"/>
      <c r="C12" s="230" t="s">
        <v>0</v>
      </c>
      <c r="D12" s="224" t="s">
        <v>222</v>
      </c>
      <c r="E12" s="232" t="s">
        <v>223</v>
      </c>
      <c r="F12" s="239" t="s">
        <v>186</v>
      </c>
      <c r="G12" s="224" t="s">
        <v>217</v>
      </c>
      <c r="H12" s="241" t="s">
        <v>224</v>
      </c>
      <c r="I12" s="237" t="s">
        <v>196</v>
      </c>
    </row>
    <row r="13" spans="1:9" ht="39.75" customHeight="1" thickBot="1" x14ac:dyDescent="0.25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44">
        <v>26377.555555555555</v>
      </c>
      <c r="E15" s="144">
        <v>27700</v>
      </c>
      <c r="F15" s="67">
        <f t="shared" ref="F15:F30" si="0">D15-E15</f>
        <v>-1322.4444444444453</v>
      </c>
      <c r="G15" s="42">
        <v>11707.775</v>
      </c>
      <c r="H15" s="66">
        <f>AVERAGE(D15:E15)</f>
        <v>27038.777777777777</v>
      </c>
      <c r="I15" s="69">
        <f>(H15-G15)/G15</f>
        <v>1.309471934486081</v>
      </c>
    </row>
    <row r="16" spans="1:9" ht="16.5" customHeight="1" x14ac:dyDescent="0.3">
      <c r="A16" s="37"/>
      <c r="B16" s="34" t="s">
        <v>5</v>
      </c>
      <c r="C16" s="15" t="s">
        <v>164</v>
      </c>
      <c r="D16" s="144">
        <v>40999.714285714283</v>
      </c>
      <c r="E16" s="144">
        <v>29400</v>
      </c>
      <c r="F16" s="71">
        <f t="shared" si="0"/>
        <v>11599.714285714283</v>
      </c>
      <c r="G16" s="46">
        <v>22340.378472222223</v>
      </c>
      <c r="H16" s="68">
        <f t="shared" ref="H16:H30" si="1">AVERAGE(D16:E16)</f>
        <v>35199.857142857145</v>
      </c>
      <c r="I16" s="72">
        <f t="shared" ref="I16:I39" si="2">(H16-G16)/G16</f>
        <v>0.57561597206709159</v>
      </c>
    </row>
    <row r="17" spans="1:9" ht="16.5" x14ac:dyDescent="0.3">
      <c r="A17" s="37"/>
      <c r="B17" s="34" t="s">
        <v>6</v>
      </c>
      <c r="C17" s="15" t="s">
        <v>165</v>
      </c>
      <c r="D17" s="144">
        <v>29610.888888888891</v>
      </c>
      <c r="E17" s="144">
        <v>25733.200000000001</v>
      </c>
      <c r="F17" s="71">
        <f t="shared" si="0"/>
        <v>3877.6888888888898</v>
      </c>
      <c r="G17" s="46">
        <v>12645.361111111111</v>
      </c>
      <c r="H17" s="68">
        <f t="shared" si="1"/>
        <v>27672.044444444444</v>
      </c>
      <c r="I17" s="72">
        <f t="shared" si="2"/>
        <v>1.1883158734098802</v>
      </c>
    </row>
    <row r="18" spans="1:9" ht="16.5" x14ac:dyDescent="0.3">
      <c r="A18" s="37"/>
      <c r="B18" s="34" t="s">
        <v>7</v>
      </c>
      <c r="C18" s="15" t="s">
        <v>166</v>
      </c>
      <c r="D18" s="144">
        <v>12110.888888888889</v>
      </c>
      <c r="E18" s="144">
        <v>11600</v>
      </c>
      <c r="F18" s="71">
        <f t="shared" si="0"/>
        <v>510.88888888888869</v>
      </c>
      <c r="G18" s="46">
        <v>4787.4750000000004</v>
      </c>
      <c r="H18" s="68">
        <f t="shared" si="1"/>
        <v>11855.444444444445</v>
      </c>
      <c r="I18" s="72">
        <f t="shared" si="2"/>
        <v>1.4763459745365657</v>
      </c>
    </row>
    <row r="19" spans="1:9" ht="16.5" x14ac:dyDescent="0.3">
      <c r="A19" s="37"/>
      <c r="B19" s="34" t="s">
        <v>8</v>
      </c>
      <c r="C19" s="15" t="s">
        <v>167</v>
      </c>
      <c r="D19" s="144">
        <v>49206.857142857145</v>
      </c>
      <c r="E19" s="144">
        <v>42133.2</v>
      </c>
      <c r="F19" s="71">
        <f t="shared" si="0"/>
        <v>7073.6571428571478</v>
      </c>
      <c r="G19" s="46">
        <v>24956.630952380954</v>
      </c>
      <c r="H19" s="68">
        <f t="shared" si="1"/>
        <v>45670.028571428571</v>
      </c>
      <c r="I19" s="72">
        <f t="shared" si="2"/>
        <v>0.82997571501418876</v>
      </c>
    </row>
    <row r="20" spans="1:9" ht="16.5" x14ac:dyDescent="0.3">
      <c r="A20" s="37"/>
      <c r="B20" s="34" t="s">
        <v>9</v>
      </c>
      <c r="C20" s="164" t="s">
        <v>168</v>
      </c>
      <c r="D20" s="144">
        <v>37888.666666666664</v>
      </c>
      <c r="E20" s="144">
        <v>30666.6</v>
      </c>
      <c r="F20" s="71">
        <f t="shared" si="0"/>
        <v>7222.0666666666657</v>
      </c>
      <c r="G20" s="46">
        <v>11735.075000000001</v>
      </c>
      <c r="H20" s="68">
        <f t="shared" si="1"/>
        <v>34277.633333333331</v>
      </c>
      <c r="I20" s="72">
        <f t="shared" si="2"/>
        <v>1.9209556251948394</v>
      </c>
    </row>
    <row r="21" spans="1:9" ht="16.5" x14ac:dyDescent="0.3">
      <c r="A21" s="37"/>
      <c r="B21" s="34" t="s">
        <v>10</v>
      </c>
      <c r="C21" s="15" t="s">
        <v>169</v>
      </c>
      <c r="D21" s="144">
        <v>24738.666666666668</v>
      </c>
      <c r="E21" s="144">
        <v>19833.2</v>
      </c>
      <c r="F21" s="71">
        <f t="shared" si="0"/>
        <v>4905.4666666666672</v>
      </c>
      <c r="G21" s="46">
        <v>10718.775</v>
      </c>
      <c r="H21" s="68">
        <f t="shared" si="1"/>
        <v>22285.933333333334</v>
      </c>
      <c r="I21" s="72">
        <f t="shared" si="2"/>
        <v>1.0791492808957492</v>
      </c>
    </row>
    <row r="22" spans="1:9" ht="16.5" x14ac:dyDescent="0.3">
      <c r="A22" s="37"/>
      <c r="B22" s="34" t="s">
        <v>11</v>
      </c>
      <c r="C22" s="15" t="s">
        <v>170</v>
      </c>
      <c r="D22" s="144">
        <v>5549.75</v>
      </c>
      <c r="E22" s="144">
        <v>5800</v>
      </c>
      <c r="F22" s="71">
        <f t="shared" si="0"/>
        <v>-250.25</v>
      </c>
      <c r="G22" s="46">
        <v>2241.5</v>
      </c>
      <c r="H22" s="68">
        <f t="shared" si="1"/>
        <v>5674.875</v>
      </c>
      <c r="I22" s="72">
        <f t="shared" si="2"/>
        <v>1.5317309837162614</v>
      </c>
    </row>
    <row r="23" spans="1:9" ht="16.5" x14ac:dyDescent="0.3">
      <c r="A23" s="37"/>
      <c r="B23" s="34" t="s">
        <v>12</v>
      </c>
      <c r="C23" s="15" t="s">
        <v>171</v>
      </c>
      <c r="D23" s="144">
        <v>9718.75</v>
      </c>
      <c r="E23" s="144">
        <v>6200</v>
      </c>
      <c r="F23" s="71">
        <f t="shared" si="0"/>
        <v>3518.75</v>
      </c>
      <c r="G23" s="46">
        <v>3444.6979166666665</v>
      </c>
      <c r="H23" s="68">
        <f t="shared" si="1"/>
        <v>7959.375</v>
      </c>
      <c r="I23" s="72">
        <f t="shared" si="2"/>
        <v>1.3106162550538119</v>
      </c>
    </row>
    <row r="24" spans="1:9" ht="16.5" x14ac:dyDescent="0.3">
      <c r="A24" s="37"/>
      <c r="B24" s="34" t="s">
        <v>13</v>
      </c>
      <c r="C24" s="15" t="s">
        <v>172</v>
      </c>
      <c r="D24" s="144">
        <v>8656</v>
      </c>
      <c r="E24" s="144">
        <v>5800</v>
      </c>
      <c r="F24" s="71">
        <f t="shared" si="0"/>
        <v>2856</v>
      </c>
      <c r="G24" s="46">
        <v>3034.6666666666665</v>
      </c>
      <c r="H24" s="68">
        <f t="shared" si="1"/>
        <v>7228</v>
      </c>
      <c r="I24" s="72">
        <f t="shared" si="2"/>
        <v>1.3818101933216171</v>
      </c>
    </row>
    <row r="25" spans="1:9" ht="16.5" x14ac:dyDescent="0.3">
      <c r="A25" s="37"/>
      <c r="B25" s="34" t="s">
        <v>14</v>
      </c>
      <c r="C25" s="164" t="s">
        <v>173</v>
      </c>
      <c r="D25" s="144">
        <v>8556</v>
      </c>
      <c r="E25" s="144">
        <v>5500</v>
      </c>
      <c r="F25" s="71">
        <f t="shared" si="0"/>
        <v>3056</v>
      </c>
      <c r="G25" s="46">
        <v>2940.5027777777777</v>
      </c>
      <c r="H25" s="68">
        <f t="shared" si="1"/>
        <v>7028</v>
      </c>
      <c r="I25" s="72">
        <f t="shared" si="2"/>
        <v>1.3900674582294601</v>
      </c>
    </row>
    <row r="26" spans="1:9" ht="16.5" x14ac:dyDescent="0.3">
      <c r="A26" s="37"/>
      <c r="B26" s="34" t="s">
        <v>15</v>
      </c>
      <c r="C26" s="15" t="s">
        <v>174</v>
      </c>
      <c r="D26" s="144">
        <v>17749.714285714286</v>
      </c>
      <c r="E26" s="144">
        <v>16333.2</v>
      </c>
      <c r="F26" s="71">
        <f t="shared" si="0"/>
        <v>1416.5142857142855</v>
      </c>
      <c r="G26" s="46">
        <v>9381.65</v>
      </c>
      <c r="H26" s="68">
        <f t="shared" si="1"/>
        <v>17041.457142857143</v>
      </c>
      <c r="I26" s="72">
        <f t="shared" si="2"/>
        <v>0.81646694801630249</v>
      </c>
    </row>
    <row r="27" spans="1:9" ht="16.5" x14ac:dyDescent="0.3">
      <c r="A27" s="37"/>
      <c r="B27" s="34" t="s">
        <v>16</v>
      </c>
      <c r="C27" s="15" t="s">
        <v>175</v>
      </c>
      <c r="D27" s="144">
        <v>8656</v>
      </c>
      <c r="E27" s="144">
        <v>6100</v>
      </c>
      <c r="F27" s="71">
        <f t="shared" si="0"/>
        <v>2556</v>
      </c>
      <c r="G27" s="46">
        <v>2901.875</v>
      </c>
      <c r="H27" s="68">
        <f t="shared" si="1"/>
        <v>7378</v>
      </c>
      <c r="I27" s="72">
        <f t="shared" si="2"/>
        <v>1.5424940771053199</v>
      </c>
    </row>
    <row r="28" spans="1:9" ht="16.5" x14ac:dyDescent="0.3">
      <c r="A28" s="37"/>
      <c r="B28" s="34" t="s">
        <v>17</v>
      </c>
      <c r="C28" s="15" t="s">
        <v>176</v>
      </c>
      <c r="D28" s="144">
        <v>21822</v>
      </c>
      <c r="E28" s="144">
        <v>20133.2</v>
      </c>
      <c r="F28" s="71">
        <f t="shared" si="0"/>
        <v>1688.7999999999993</v>
      </c>
      <c r="G28" s="46">
        <v>6774.8125</v>
      </c>
      <c r="H28" s="68">
        <f t="shared" si="1"/>
        <v>20977.599999999999</v>
      </c>
      <c r="I28" s="72">
        <f t="shared" si="2"/>
        <v>2.09641041726247</v>
      </c>
    </row>
    <row r="29" spans="1:9" ht="16.5" x14ac:dyDescent="0.3">
      <c r="A29" s="37"/>
      <c r="B29" s="34" t="s">
        <v>18</v>
      </c>
      <c r="C29" s="15" t="s">
        <v>177</v>
      </c>
      <c r="D29" s="144">
        <v>29168.75</v>
      </c>
      <c r="E29" s="144">
        <v>20366.599999999999</v>
      </c>
      <c r="F29" s="71">
        <f t="shared" si="0"/>
        <v>8802.1500000000015</v>
      </c>
      <c r="G29" s="46">
        <v>14513.75</v>
      </c>
      <c r="H29" s="68">
        <f t="shared" si="1"/>
        <v>24767.674999999999</v>
      </c>
      <c r="I29" s="72">
        <f t="shared" si="2"/>
        <v>0.70649728705537851</v>
      </c>
    </row>
    <row r="30" spans="1:9" ht="17.25" thickBot="1" x14ac:dyDescent="0.35">
      <c r="A30" s="38"/>
      <c r="B30" s="36" t="s">
        <v>19</v>
      </c>
      <c r="C30" s="16" t="s">
        <v>178</v>
      </c>
      <c r="D30" s="155">
        <v>21710.888888888891</v>
      </c>
      <c r="E30" s="147">
        <v>19800</v>
      </c>
      <c r="F30" s="74">
        <f t="shared" si="0"/>
        <v>1910.8888888888905</v>
      </c>
      <c r="G30" s="49">
        <v>14377.65</v>
      </c>
      <c r="H30" s="100">
        <f t="shared" si="1"/>
        <v>20755.444444444445</v>
      </c>
      <c r="I30" s="75">
        <f t="shared" si="2"/>
        <v>0.44359088199006413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30488.666666666668</v>
      </c>
      <c r="E32" s="144">
        <v>26066.6</v>
      </c>
      <c r="F32" s="67">
        <f>D32-E32</f>
        <v>4422.0666666666693</v>
      </c>
      <c r="G32" s="54">
        <v>14202.298611111111</v>
      </c>
      <c r="H32" s="68">
        <f>AVERAGE(D32:E32)</f>
        <v>28277.633333333331</v>
      </c>
      <c r="I32" s="78">
        <f t="shared" si="2"/>
        <v>0.99106032816479706</v>
      </c>
    </row>
    <row r="33" spans="1:9" ht="16.5" x14ac:dyDescent="0.3">
      <c r="A33" s="37"/>
      <c r="B33" s="34" t="s">
        <v>27</v>
      </c>
      <c r="C33" s="15" t="s">
        <v>180</v>
      </c>
      <c r="D33" s="47">
        <v>29612.25</v>
      </c>
      <c r="E33" s="144">
        <v>25666.6</v>
      </c>
      <c r="F33" s="79">
        <f>D33-E33</f>
        <v>3945.6500000000015</v>
      </c>
      <c r="G33" s="46">
        <v>13752.805555555555</v>
      </c>
      <c r="H33" s="68">
        <f>AVERAGE(D33:E33)</f>
        <v>27639.424999999999</v>
      </c>
      <c r="I33" s="72">
        <f t="shared" si="2"/>
        <v>1.0097299338922765</v>
      </c>
    </row>
    <row r="34" spans="1:9" ht="16.5" x14ac:dyDescent="0.3">
      <c r="A34" s="37"/>
      <c r="B34" s="39" t="s">
        <v>28</v>
      </c>
      <c r="C34" s="15" t="s">
        <v>181</v>
      </c>
      <c r="D34" s="47">
        <v>27357.142857142859</v>
      </c>
      <c r="E34" s="144">
        <v>26633.200000000001</v>
      </c>
      <c r="F34" s="71">
        <f>D34-E34</f>
        <v>723.94285714285797</v>
      </c>
      <c r="G34" s="46">
        <v>10618.5</v>
      </c>
      <c r="H34" s="68">
        <f>AVERAGE(D34:E34)</f>
        <v>26995.17142857143</v>
      </c>
      <c r="I34" s="72">
        <f t="shared" si="2"/>
        <v>1.5422772923267345</v>
      </c>
    </row>
    <row r="35" spans="1:9" ht="16.5" x14ac:dyDescent="0.3">
      <c r="A35" s="37"/>
      <c r="B35" s="34" t="s">
        <v>29</v>
      </c>
      <c r="C35" s="15" t="s">
        <v>182</v>
      </c>
      <c r="D35" s="47">
        <v>28080</v>
      </c>
      <c r="E35" s="144">
        <v>15733.2</v>
      </c>
      <c r="F35" s="79">
        <f>D35-E35</f>
        <v>12346.8</v>
      </c>
      <c r="G35" s="46">
        <v>8368.2033730158728</v>
      </c>
      <c r="H35" s="68">
        <f>AVERAGE(D35:E35)</f>
        <v>21906.6</v>
      </c>
      <c r="I35" s="72">
        <f t="shared" si="2"/>
        <v>1.6178379065977375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20810.888888888891</v>
      </c>
      <c r="E36" s="144">
        <v>17000</v>
      </c>
      <c r="F36" s="71">
        <f>D36-E36</f>
        <v>3810.8888888888905</v>
      </c>
      <c r="G36" s="49">
        <v>8619.0499999999993</v>
      </c>
      <c r="H36" s="68">
        <f>AVERAGE(D36:E36)</f>
        <v>18905.444444444445</v>
      </c>
      <c r="I36" s="80">
        <f t="shared" si="2"/>
        <v>1.1934487495077122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668674.5</v>
      </c>
      <c r="E38" s="145">
        <v>550000</v>
      </c>
      <c r="F38" s="67">
        <f>D38-E38</f>
        <v>118674.5</v>
      </c>
      <c r="G38" s="46">
        <v>335674.8</v>
      </c>
      <c r="H38" s="67">
        <f>AVERAGE(D38:E38)</f>
        <v>609337.25</v>
      </c>
      <c r="I38" s="78">
        <f t="shared" si="2"/>
        <v>0.81526063320809317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411648</v>
      </c>
      <c r="E39" s="146">
        <v>444666.6</v>
      </c>
      <c r="F39" s="74">
        <f>D39-E39</f>
        <v>-33018.599999999977</v>
      </c>
      <c r="G39" s="46">
        <v>219103.57500000001</v>
      </c>
      <c r="H39" s="81">
        <f>AVERAGE(D39:E39)</f>
        <v>428157.3</v>
      </c>
      <c r="I39" s="75">
        <f t="shared" si="2"/>
        <v>0.95413196703887637</v>
      </c>
    </row>
    <row r="40" spans="1:9" ht="15.75" customHeight="1" thickBot="1" x14ac:dyDescent="0.25">
      <c r="A40" s="234"/>
      <c r="B40" s="235"/>
      <c r="C40" s="236"/>
      <c r="D40" s="83">
        <f>SUM(D15:D39)</f>
        <v>1569192.5396825396</v>
      </c>
      <c r="E40" s="83">
        <f>SUM(E15:E39)</f>
        <v>1398865.4</v>
      </c>
      <c r="F40" s="83">
        <f>SUM(F15:F39)</f>
        <v>170327.13968253971</v>
      </c>
      <c r="G40" s="83">
        <f>SUM(G15:G39)</f>
        <v>768841.80793650798</v>
      </c>
      <c r="H40" s="83">
        <f>AVERAGE(D40:E40)</f>
        <v>1484028.9698412698</v>
      </c>
      <c r="I40" s="75">
        <f>(H40-G40)/G40</f>
        <v>0.93021367272449751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B66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224</v>
      </c>
      <c r="G13" s="224" t="s">
        <v>197</v>
      </c>
      <c r="H13" s="241" t="s">
        <v>220</v>
      </c>
      <c r="I13" s="224" t="s">
        <v>187</v>
      </c>
    </row>
    <row r="14" spans="1:9" ht="33.75" customHeight="1" thickBot="1" x14ac:dyDescent="0.25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33">
        <v>11707.775</v>
      </c>
      <c r="F16" s="42">
        <v>27038.777777777777</v>
      </c>
      <c r="G16" s="21">
        <f t="shared" ref="G16:G31" si="0">(F16-E16)/E16</f>
        <v>1.309471934486081</v>
      </c>
      <c r="H16" s="181">
        <v>28633.222222222223</v>
      </c>
      <c r="I16" s="21">
        <f t="shared" ref="I16:I31" si="1">(F16-H16)/H16</f>
        <v>-5.5685121013275204E-2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35">
        <v>22340.378472222223</v>
      </c>
      <c r="F17" s="46">
        <v>35199.857142857145</v>
      </c>
      <c r="G17" s="21">
        <f t="shared" si="0"/>
        <v>0.57561597206709159</v>
      </c>
      <c r="H17" s="184">
        <v>34172.724999999999</v>
      </c>
      <c r="I17" s="21">
        <f t="shared" si="1"/>
        <v>3.0057074548697726E-2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35">
        <v>12645.361111111111</v>
      </c>
      <c r="F18" s="46">
        <v>27672.044444444444</v>
      </c>
      <c r="G18" s="21">
        <f t="shared" si="0"/>
        <v>1.1883158734098802</v>
      </c>
      <c r="H18" s="184">
        <v>23105.37777777778</v>
      </c>
      <c r="I18" s="21">
        <f t="shared" si="1"/>
        <v>0.19764518505552328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35">
        <v>4787.4750000000004</v>
      </c>
      <c r="F19" s="46">
        <v>11855.444444444445</v>
      </c>
      <c r="G19" s="21">
        <f t="shared" si="0"/>
        <v>1.4763459745365657</v>
      </c>
      <c r="H19" s="184">
        <v>11462.5</v>
      </c>
      <c r="I19" s="21">
        <f t="shared" si="1"/>
        <v>3.4280867563310384E-2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35">
        <v>24956.630952380954</v>
      </c>
      <c r="F20" s="46">
        <v>45670.028571428571</v>
      </c>
      <c r="G20" s="21">
        <f t="shared" si="0"/>
        <v>0.82997571501418876</v>
      </c>
      <c r="H20" s="184">
        <v>33892.71428571429</v>
      </c>
      <c r="I20" s="21">
        <f t="shared" si="1"/>
        <v>0.34748808214154731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35">
        <v>11735.075000000001</v>
      </c>
      <c r="F21" s="46">
        <v>34277.633333333331</v>
      </c>
      <c r="G21" s="21">
        <f t="shared" si="0"/>
        <v>1.9209556251948394</v>
      </c>
      <c r="H21" s="184">
        <v>35265.966666666667</v>
      </c>
      <c r="I21" s="21">
        <f t="shared" si="1"/>
        <v>-2.8025130933600831E-2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35">
        <v>10718.775</v>
      </c>
      <c r="F22" s="46">
        <v>22285.933333333334</v>
      </c>
      <c r="G22" s="21">
        <f t="shared" si="0"/>
        <v>1.0791492808957492</v>
      </c>
      <c r="H22" s="184">
        <v>21919.266666666666</v>
      </c>
      <c r="I22" s="21">
        <f t="shared" si="1"/>
        <v>1.6728053554103142E-2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35">
        <v>2241.5</v>
      </c>
      <c r="F23" s="46">
        <v>5674.875</v>
      </c>
      <c r="G23" s="21">
        <f t="shared" si="0"/>
        <v>1.5317309837162614</v>
      </c>
      <c r="H23" s="184">
        <v>4869.4444444444443</v>
      </c>
      <c r="I23" s="21">
        <f t="shared" si="1"/>
        <v>0.16540501996577298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35">
        <v>3444.6979166666665</v>
      </c>
      <c r="F24" s="46">
        <v>7959.375</v>
      </c>
      <c r="G24" s="21">
        <f t="shared" si="0"/>
        <v>1.3106162550538119</v>
      </c>
      <c r="H24" s="184">
        <v>6234.375</v>
      </c>
      <c r="I24" s="21">
        <f t="shared" si="1"/>
        <v>0.27669172932330827</v>
      </c>
    </row>
    <row r="25" spans="1:9" ht="16.5" x14ac:dyDescent="0.3">
      <c r="A25" s="37"/>
      <c r="B25" s="34" t="s">
        <v>13</v>
      </c>
      <c r="C25" s="128" t="s">
        <v>93</v>
      </c>
      <c r="D25" s="13" t="s">
        <v>81</v>
      </c>
      <c r="E25" s="135">
        <v>3034.6666666666665</v>
      </c>
      <c r="F25" s="46">
        <v>7228</v>
      </c>
      <c r="G25" s="21">
        <f t="shared" si="0"/>
        <v>1.3818101933216171</v>
      </c>
      <c r="H25" s="184">
        <v>6121.875</v>
      </c>
      <c r="I25" s="21">
        <f t="shared" si="1"/>
        <v>0.18068402246043899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35">
        <v>2940.5027777777777</v>
      </c>
      <c r="F26" s="46">
        <v>7028</v>
      </c>
      <c r="G26" s="21">
        <f t="shared" si="0"/>
        <v>1.3900674582294601</v>
      </c>
      <c r="H26" s="184">
        <v>6102.7777777777774</v>
      </c>
      <c r="I26" s="21">
        <f t="shared" si="1"/>
        <v>0.15160673645880754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35">
        <v>9381.65</v>
      </c>
      <c r="F27" s="46">
        <v>17041.457142857143</v>
      </c>
      <c r="G27" s="21">
        <f t="shared" si="0"/>
        <v>0.81646694801630249</v>
      </c>
      <c r="H27" s="184">
        <v>15980.05</v>
      </c>
      <c r="I27" s="21">
        <f t="shared" si="1"/>
        <v>6.6420764819706088E-2</v>
      </c>
    </row>
    <row r="28" spans="1:9" ht="16.5" x14ac:dyDescent="0.3">
      <c r="A28" s="37"/>
      <c r="B28" s="34" t="s">
        <v>16</v>
      </c>
      <c r="C28" s="15" t="s">
        <v>96</v>
      </c>
      <c r="D28" s="162" t="s">
        <v>81</v>
      </c>
      <c r="E28" s="135">
        <v>2901.875</v>
      </c>
      <c r="F28" s="46">
        <v>7378</v>
      </c>
      <c r="G28" s="21">
        <f t="shared" si="0"/>
        <v>1.5424940771053199</v>
      </c>
      <c r="H28" s="184">
        <v>6338.4750000000004</v>
      </c>
      <c r="I28" s="21">
        <f t="shared" si="1"/>
        <v>0.16400238227649389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35">
        <v>6774.8125</v>
      </c>
      <c r="F29" s="46">
        <v>20977.599999999999</v>
      </c>
      <c r="G29" s="21">
        <f t="shared" si="0"/>
        <v>2.09641041726247</v>
      </c>
      <c r="H29" s="184">
        <v>20085.966666666667</v>
      </c>
      <c r="I29" s="21">
        <f t="shared" si="1"/>
        <v>4.4390859953632539E-2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35">
        <v>14513.75</v>
      </c>
      <c r="F30" s="46">
        <v>24767.674999999999</v>
      </c>
      <c r="G30" s="21">
        <f t="shared" si="0"/>
        <v>0.70649728705537851</v>
      </c>
      <c r="H30" s="184">
        <v>21398.742857142857</v>
      </c>
      <c r="I30" s="21">
        <f t="shared" si="1"/>
        <v>0.15743598422337224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37">
        <v>14377.65</v>
      </c>
      <c r="F31" s="49">
        <v>20755.444444444445</v>
      </c>
      <c r="G31" s="23">
        <f t="shared" si="0"/>
        <v>0.44359088199006413</v>
      </c>
      <c r="H31" s="187">
        <v>20319.3</v>
      </c>
      <c r="I31" s="23">
        <f t="shared" si="1"/>
        <v>2.1464540827904801E-2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40">
        <v>14202.298611111111</v>
      </c>
      <c r="F33" s="54">
        <v>28277.633333333331</v>
      </c>
      <c r="G33" s="21">
        <f>(F33-E33)/E33</f>
        <v>0.99106032816479706</v>
      </c>
      <c r="H33" s="190">
        <v>26849.822222222225</v>
      </c>
      <c r="I33" s="21">
        <f>(F33-H33)/H33</f>
        <v>5.3177674671133587E-2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35">
        <v>13752.805555555555</v>
      </c>
      <c r="F34" s="46">
        <v>27639.424999999999</v>
      </c>
      <c r="G34" s="21">
        <f>(F34-E34)/E34</f>
        <v>1.0097299338922765</v>
      </c>
      <c r="H34" s="184">
        <v>25914.424999999999</v>
      </c>
      <c r="I34" s="21">
        <f>(F34-H34)/H34</f>
        <v>6.656524310302081E-2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35">
        <v>10618.5</v>
      </c>
      <c r="F35" s="46">
        <v>26995.17142857143</v>
      </c>
      <c r="G35" s="21">
        <f>(F35-E35)/E35</f>
        <v>1.5422772923267345</v>
      </c>
      <c r="H35" s="184">
        <v>28226.157142857141</v>
      </c>
      <c r="I35" s="21">
        <f>(F35-H35)/H35</f>
        <v>-4.361152345519418E-2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35">
        <v>8368.2033730158728</v>
      </c>
      <c r="F36" s="46">
        <v>21906.6</v>
      </c>
      <c r="G36" s="21">
        <f>(F36-E36)/E36</f>
        <v>1.6178379065977375</v>
      </c>
      <c r="H36" s="184">
        <v>21266.666666666664</v>
      </c>
      <c r="I36" s="21">
        <f>(F36-H36)/H36</f>
        <v>3.009090909090914E-2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37">
        <v>8619.0499999999993</v>
      </c>
      <c r="F37" s="49">
        <v>18905.444444444445</v>
      </c>
      <c r="G37" s="23">
        <f>(F37-E37)/E37</f>
        <v>1.1934487495077122</v>
      </c>
      <c r="H37" s="187">
        <v>20547.111111111109</v>
      </c>
      <c r="I37" s="23">
        <f>(F37-H37)/H37</f>
        <v>-7.989768769873018E-2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34">
        <v>335674.8</v>
      </c>
      <c r="F39" s="46">
        <v>609337.25</v>
      </c>
      <c r="G39" s="21">
        <f t="shared" ref="G39:G44" si="2">(F39-E39)/E39</f>
        <v>0.81526063320809317</v>
      </c>
      <c r="H39" s="184">
        <v>554337.25</v>
      </c>
      <c r="I39" s="21">
        <f t="shared" ref="I39:I44" si="3">(F39-H39)/H39</f>
        <v>9.9217579190285329E-2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36">
        <v>219103.57500000001</v>
      </c>
      <c r="F40" s="46">
        <v>428157.3</v>
      </c>
      <c r="G40" s="21">
        <f t="shared" si="2"/>
        <v>0.95413196703887637</v>
      </c>
      <c r="H40" s="184">
        <v>378974.76666666666</v>
      </c>
      <c r="I40" s="21">
        <f t="shared" si="3"/>
        <v>0.12977785768146566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36">
        <v>146681.64583333334</v>
      </c>
      <c r="F41" s="57">
        <v>286579.59999999998</v>
      </c>
      <c r="G41" s="21">
        <f t="shared" si="2"/>
        <v>0.95375228012934443</v>
      </c>
      <c r="H41" s="192">
        <v>258614.66666666666</v>
      </c>
      <c r="I41" s="21">
        <f t="shared" si="3"/>
        <v>0.10813359386680822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36">
        <v>55076.2</v>
      </c>
      <c r="F42" s="47">
        <v>119311</v>
      </c>
      <c r="G42" s="21">
        <f t="shared" si="2"/>
        <v>1.1662896132993925</v>
      </c>
      <c r="H42" s="185">
        <v>116161</v>
      </c>
      <c r="I42" s="21">
        <f t="shared" si="3"/>
        <v>2.7117535145186424E-2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36">
        <v>45999.500000000007</v>
      </c>
      <c r="F43" s="47">
        <v>118999.33333333333</v>
      </c>
      <c r="G43" s="21">
        <f t="shared" si="2"/>
        <v>1.5869701482262482</v>
      </c>
      <c r="H43" s="185">
        <v>116749.5</v>
      </c>
      <c r="I43" s="21">
        <f t="shared" si="3"/>
        <v>1.9270603585739798E-2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38">
        <v>112928</v>
      </c>
      <c r="F44" s="50">
        <v>267881.85714285716</v>
      </c>
      <c r="G44" s="31">
        <f t="shared" si="2"/>
        <v>1.3721473606444563</v>
      </c>
      <c r="H44" s="188">
        <v>262881.85714285716</v>
      </c>
      <c r="I44" s="31">
        <f t="shared" si="3"/>
        <v>1.9019950841578481E-2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34">
        <v>91054.371527777781</v>
      </c>
      <c r="F46" s="43">
        <v>175069.77777777778</v>
      </c>
      <c r="G46" s="21">
        <f t="shared" ref="G46:G51" si="4">(F46-E46)/E46</f>
        <v>0.92269492216932802</v>
      </c>
      <c r="H46" s="182">
        <v>174514.22222222222</v>
      </c>
      <c r="I46" s="21">
        <f t="shared" ref="I46:I51" si="5">(F46-H46)/H46</f>
        <v>3.1834399997962971E-3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36">
        <v>54449.55</v>
      </c>
      <c r="F47" s="47">
        <v>155816.79999999999</v>
      </c>
      <c r="G47" s="21">
        <f t="shared" si="4"/>
        <v>1.8616728696564064</v>
      </c>
      <c r="H47" s="185">
        <v>142065.29999999999</v>
      </c>
      <c r="I47" s="21">
        <f t="shared" si="5"/>
        <v>9.6797036292465513E-2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36">
        <v>166301.03819444444</v>
      </c>
      <c r="F48" s="47">
        <v>451554.125</v>
      </c>
      <c r="G48" s="21">
        <f t="shared" si="4"/>
        <v>1.7152814552608422</v>
      </c>
      <c r="H48" s="185">
        <v>417496.625</v>
      </c>
      <c r="I48" s="21">
        <f t="shared" si="5"/>
        <v>8.1575509742144628E-2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36">
        <v>241121.25</v>
      </c>
      <c r="F49" s="47">
        <v>542681.42714285722</v>
      </c>
      <c r="G49" s="21">
        <f t="shared" si="4"/>
        <v>1.250657821087346</v>
      </c>
      <c r="H49" s="185">
        <v>524110</v>
      </c>
      <c r="I49" s="21">
        <f t="shared" si="5"/>
        <v>3.5434216372244802E-2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36">
        <v>17560</v>
      </c>
      <c r="F50" s="47">
        <v>57999</v>
      </c>
      <c r="G50" s="21">
        <f t="shared" si="4"/>
        <v>2.3029043280182231</v>
      </c>
      <c r="H50" s="185">
        <v>36999</v>
      </c>
      <c r="I50" s="21">
        <f t="shared" si="5"/>
        <v>0.5675829076461526</v>
      </c>
    </row>
    <row r="51" spans="1:9" ht="16.5" customHeight="1" thickBot="1" x14ac:dyDescent="0.35">
      <c r="A51" s="38"/>
      <c r="B51" s="34" t="s">
        <v>50</v>
      </c>
      <c r="C51" s="128" t="s">
        <v>159</v>
      </c>
      <c r="D51" s="12" t="s">
        <v>112</v>
      </c>
      <c r="E51" s="138">
        <v>213206.83333333334</v>
      </c>
      <c r="F51" s="50">
        <v>786250</v>
      </c>
      <c r="G51" s="31">
        <f t="shared" si="4"/>
        <v>2.6877335857746893</v>
      </c>
      <c r="H51" s="188">
        <v>786250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34">
        <v>44532.5</v>
      </c>
      <c r="F53" s="66">
        <v>78983.333333333328</v>
      </c>
      <c r="G53" s="22">
        <f t="shared" ref="G53:G61" si="6">(F53-E53)/E53</f>
        <v>0.7736110331405901</v>
      </c>
      <c r="H53" s="143">
        <v>78000</v>
      </c>
      <c r="I53" s="22">
        <f t="shared" ref="I53:I61" si="7">(F53-H53)/H53</f>
        <v>1.2606837606837545E-2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36">
        <v>52235.625</v>
      </c>
      <c r="F54" s="70">
        <v>79555</v>
      </c>
      <c r="G54" s="21">
        <f t="shared" si="6"/>
        <v>0.52300273998827429</v>
      </c>
      <c r="H54" s="196">
        <v>78305</v>
      </c>
      <c r="I54" s="21">
        <f t="shared" si="7"/>
        <v>1.5963220739416386E-2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36">
        <v>37341.599999999999</v>
      </c>
      <c r="F55" s="70">
        <v>72838.25</v>
      </c>
      <c r="G55" s="21">
        <f t="shared" si="6"/>
        <v>0.95059263663046045</v>
      </c>
      <c r="H55" s="196">
        <v>65347</v>
      </c>
      <c r="I55" s="21">
        <f t="shared" si="7"/>
        <v>0.1146380093959937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36">
        <v>39637.5</v>
      </c>
      <c r="F56" s="70">
        <v>98202.5</v>
      </c>
      <c r="G56" s="21">
        <f t="shared" si="6"/>
        <v>1.4775149795017344</v>
      </c>
      <c r="H56" s="196">
        <v>95581.25</v>
      </c>
      <c r="I56" s="21">
        <f t="shared" si="7"/>
        <v>2.742431177662983E-2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36">
        <v>21588.324999999997</v>
      </c>
      <c r="F57" s="98">
        <v>50751.666666666664</v>
      </c>
      <c r="G57" s="21">
        <f t="shared" si="6"/>
        <v>1.350884872571942</v>
      </c>
      <c r="H57" s="201">
        <v>49583.333333333336</v>
      </c>
      <c r="I57" s="21">
        <f t="shared" si="7"/>
        <v>2.3563025210083934E-2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38">
        <v>5015.8125</v>
      </c>
      <c r="F58" s="50">
        <v>34000</v>
      </c>
      <c r="G58" s="29">
        <f t="shared" si="6"/>
        <v>5.7785627951603056</v>
      </c>
      <c r="H58" s="188">
        <v>33745</v>
      </c>
      <c r="I58" s="29">
        <f t="shared" si="7"/>
        <v>7.556675062972292E-3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36">
        <v>49290.714285714283</v>
      </c>
      <c r="F59" s="68">
        <v>106449.71428571429</v>
      </c>
      <c r="G59" s="21">
        <f t="shared" si="6"/>
        <v>1.1596301824452595</v>
      </c>
      <c r="H59" s="195">
        <v>98042.571428571435</v>
      </c>
      <c r="I59" s="21">
        <f t="shared" si="7"/>
        <v>8.5749922045525381E-2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41">
        <v>58445.690476190473</v>
      </c>
      <c r="F60" s="70">
        <v>102574.66666666667</v>
      </c>
      <c r="G60" s="21">
        <f t="shared" si="6"/>
        <v>0.75504243051852382</v>
      </c>
      <c r="H60" s="196">
        <v>95148</v>
      </c>
      <c r="I60" s="21">
        <f t="shared" si="7"/>
        <v>7.8053838931629371E-2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38">
        <v>421365</v>
      </c>
      <c r="F61" s="73">
        <v>620000</v>
      </c>
      <c r="G61" s="29">
        <f t="shared" si="6"/>
        <v>0.47140839889407044</v>
      </c>
      <c r="H61" s="197">
        <v>620000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34">
        <v>85032.527777777781</v>
      </c>
      <c r="F63" s="54">
        <v>220101</v>
      </c>
      <c r="G63" s="21">
        <f t="shared" ref="G63:G68" si="8">(F63-E63)/E63</f>
        <v>1.5884329885524198</v>
      </c>
      <c r="H63" s="190">
        <v>185441.625</v>
      </c>
      <c r="I63" s="21">
        <f t="shared" ref="I63:I74" si="9">(F63-H63)/H63</f>
        <v>0.18690180804875928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36">
        <v>523739.71428571432</v>
      </c>
      <c r="F64" s="46">
        <v>903743.33333333337</v>
      </c>
      <c r="G64" s="21">
        <f t="shared" si="8"/>
        <v>0.72555815165912108</v>
      </c>
      <c r="H64" s="184">
        <v>900555</v>
      </c>
      <c r="I64" s="21">
        <f t="shared" si="9"/>
        <v>3.5404093401661999E-3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36">
        <v>191432.75</v>
      </c>
      <c r="F65" s="46">
        <v>489404.71428571426</v>
      </c>
      <c r="G65" s="21">
        <f t="shared" si="8"/>
        <v>1.5565359860614982</v>
      </c>
      <c r="H65" s="184">
        <v>468731.85714285716</v>
      </c>
      <c r="I65" s="21">
        <f t="shared" si="9"/>
        <v>4.4103802265260922E-2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36">
        <v>91271.583333333328</v>
      </c>
      <c r="F66" s="46">
        <v>232682</v>
      </c>
      <c r="G66" s="21">
        <f t="shared" si="8"/>
        <v>1.5493367322249809</v>
      </c>
      <c r="H66" s="184">
        <v>232682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36">
        <v>61365.17857142858</v>
      </c>
      <c r="F67" s="46">
        <v>108576</v>
      </c>
      <c r="G67" s="21">
        <f t="shared" si="8"/>
        <v>0.76934219907171619</v>
      </c>
      <c r="H67" s="184">
        <v>101690.88888888889</v>
      </c>
      <c r="I67" s="21">
        <f t="shared" si="9"/>
        <v>6.7706273259485708E-2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38">
        <v>39218.1</v>
      </c>
      <c r="F68" s="58">
        <v>101793</v>
      </c>
      <c r="G68" s="31">
        <f t="shared" si="8"/>
        <v>1.5955617431747078</v>
      </c>
      <c r="H68" s="193">
        <v>100943</v>
      </c>
      <c r="I68" s="31">
        <f t="shared" si="9"/>
        <v>8.4205938004616471E-3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34">
        <v>59592.322916666672</v>
      </c>
      <c r="F70" s="43">
        <v>111662.25</v>
      </c>
      <c r="G70" s="21">
        <f>(F70-E70)/E70</f>
        <v>0.87376904498499597</v>
      </c>
      <c r="H70" s="182">
        <v>105737.875</v>
      </c>
      <c r="I70" s="21">
        <f t="shared" si="9"/>
        <v>5.6028882744238999E-2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36">
        <v>47700.025000000001</v>
      </c>
      <c r="F71" s="47">
        <v>78459.600000000006</v>
      </c>
      <c r="G71" s="21">
        <f>(F71-E71)/E71</f>
        <v>0.64485448382888699</v>
      </c>
      <c r="H71" s="185">
        <v>71256.333333333328</v>
      </c>
      <c r="I71" s="21">
        <f t="shared" si="9"/>
        <v>0.10108949379938173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36">
        <v>21505.375</v>
      </c>
      <c r="F72" s="47">
        <v>37104</v>
      </c>
      <c r="G72" s="21">
        <f>(F72-E72)/E72</f>
        <v>0.72533610783350677</v>
      </c>
      <c r="H72" s="185">
        <v>36584</v>
      </c>
      <c r="I72" s="21">
        <f t="shared" si="9"/>
        <v>1.4213863984255412E-2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36">
        <v>27023.875</v>
      </c>
      <c r="F73" s="47">
        <v>52557.5</v>
      </c>
      <c r="G73" s="21">
        <f>(F73-E73)/E73</f>
        <v>0.94485431863491076</v>
      </c>
      <c r="H73" s="185">
        <v>52557.5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38">
        <v>20151.28125</v>
      </c>
      <c r="F74" s="50">
        <v>50076.857142857145</v>
      </c>
      <c r="G74" s="21">
        <f>(F74-E74)/E74</f>
        <v>1.4850458152807104</v>
      </c>
      <c r="H74" s="188">
        <v>48031</v>
      </c>
      <c r="I74" s="21">
        <f t="shared" si="9"/>
        <v>4.2594514852015257E-2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36">
        <v>18685.291666666668</v>
      </c>
      <c r="F76" s="43">
        <v>33788.6</v>
      </c>
      <c r="G76" s="22">
        <f t="shared" ref="G76:G82" si="10">(F76-E76)/E76</f>
        <v>0.80829930850245379</v>
      </c>
      <c r="H76" s="182">
        <v>30988.6</v>
      </c>
      <c r="I76" s="22">
        <f t="shared" ref="I76:I82" si="11">(F76-H76)/H76</f>
        <v>9.0355808264974871E-2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36">
        <v>19397.96875</v>
      </c>
      <c r="F77" s="32">
        <v>43486.142857142855</v>
      </c>
      <c r="G77" s="21">
        <f t="shared" si="10"/>
        <v>1.2417884788654923</v>
      </c>
      <c r="H77" s="176">
        <v>43690.375</v>
      </c>
      <c r="I77" s="21">
        <f t="shared" si="11"/>
        <v>-4.6745339873403456E-3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36">
        <v>9575.7333333333336</v>
      </c>
      <c r="F78" s="47">
        <v>21921.666666666668</v>
      </c>
      <c r="G78" s="21">
        <f t="shared" si="10"/>
        <v>1.2892937703639757</v>
      </c>
      <c r="H78" s="185">
        <v>20545.5</v>
      </c>
      <c r="I78" s="21">
        <f t="shared" si="11"/>
        <v>6.6981415232857208E-2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36">
        <v>14601.166666666666</v>
      </c>
      <c r="F79" s="47">
        <v>37921.857142857145</v>
      </c>
      <c r="G79" s="21">
        <f t="shared" si="10"/>
        <v>1.597179938328477</v>
      </c>
      <c r="H79" s="185">
        <v>37427.166666666664</v>
      </c>
      <c r="I79" s="21">
        <f t="shared" si="11"/>
        <v>1.321741719313905E-2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42">
        <v>31802.172619047618</v>
      </c>
      <c r="F80" s="61">
        <v>49521.857142857145</v>
      </c>
      <c r="G80" s="21">
        <f t="shared" si="10"/>
        <v>0.55718471615352738</v>
      </c>
      <c r="H80" s="194">
        <v>46752.555555555555</v>
      </c>
      <c r="I80" s="21">
        <f t="shared" si="11"/>
        <v>5.923315965072453E-2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42">
        <v>57000</v>
      </c>
      <c r="F81" s="61">
        <v>156666</v>
      </c>
      <c r="G81" s="21">
        <f t="shared" si="10"/>
        <v>1.7485263157894737</v>
      </c>
      <c r="H81" s="194">
        <v>156666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38">
        <v>40949.821428571428</v>
      </c>
      <c r="F82" s="50">
        <v>74385.888888888891</v>
      </c>
      <c r="G82" s="23">
        <f t="shared" si="10"/>
        <v>0.81651314447463053</v>
      </c>
      <c r="H82" s="188">
        <v>69297.3</v>
      </c>
      <c r="I82" s="23">
        <f t="shared" si="11"/>
        <v>7.343127205372918E-2</v>
      </c>
    </row>
    <row r="83" spans="1:9" x14ac:dyDescent="0.25">
      <c r="E83"/>
      <c r="F83"/>
      <c r="H83"/>
    </row>
    <row r="84" spans="1:9" x14ac:dyDescent="0.25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4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26" customFormat="1" ht="24.75" customHeight="1" x14ac:dyDescent="0.2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224</v>
      </c>
      <c r="G13" s="224" t="s">
        <v>197</v>
      </c>
      <c r="H13" s="241" t="s">
        <v>220</v>
      </c>
      <c r="I13" s="224" t="s">
        <v>187</v>
      </c>
    </row>
    <row r="14" spans="1:9" s="126" customFormat="1" ht="33.75" customHeight="1" thickBot="1" x14ac:dyDescent="0.25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 x14ac:dyDescent="0.3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 x14ac:dyDescent="0.3">
      <c r="A16" s="129"/>
      <c r="B16" s="180" t="s">
        <v>4</v>
      </c>
      <c r="C16" s="163" t="s">
        <v>84</v>
      </c>
      <c r="D16" s="160" t="s">
        <v>161</v>
      </c>
      <c r="E16" s="181">
        <v>11707.775</v>
      </c>
      <c r="F16" s="181">
        <v>27038.777777777777</v>
      </c>
      <c r="G16" s="169">
        <f>(F16-E16)/E16</f>
        <v>1.309471934486081</v>
      </c>
      <c r="H16" s="181">
        <v>28633.222222222223</v>
      </c>
      <c r="I16" s="169">
        <f>(F16-H16)/H16</f>
        <v>-5.5685121013275204E-2</v>
      </c>
    </row>
    <row r="17" spans="1:9" ht="16.5" x14ac:dyDescent="0.3">
      <c r="A17" s="130"/>
      <c r="B17" s="177" t="s">
        <v>9</v>
      </c>
      <c r="C17" s="164" t="s">
        <v>88</v>
      </c>
      <c r="D17" s="160" t="s">
        <v>161</v>
      </c>
      <c r="E17" s="184">
        <v>11735.075000000001</v>
      </c>
      <c r="F17" s="184">
        <v>34277.633333333331</v>
      </c>
      <c r="G17" s="169">
        <f>(F17-E17)/E17</f>
        <v>1.9209556251948394</v>
      </c>
      <c r="H17" s="184">
        <v>35265.966666666667</v>
      </c>
      <c r="I17" s="169">
        <f>(F17-H17)/H17</f>
        <v>-2.8025130933600831E-2</v>
      </c>
    </row>
    <row r="18" spans="1:9" ht="16.5" x14ac:dyDescent="0.3">
      <c r="A18" s="130"/>
      <c r="B18" s="177" t="s">
        <v>10</v>
      </c>
      <c r="C18" s="164" t="s">
        <v>90</v>
      </c>
      <c r="D18" s="160" t="s">
        <v>161</v>
      </c>
      <c r="E18" s="184">
        <v>10718.775</v>
      </c>
      <c r="F18" s="184">
        <v>22285.933333333334</v>
      </c>
      <c r="G18" s="169">
        <f>(F18-E18)/E18</f>
        <v>1.0791492808957492</v>
      </c>
      <c r="H18" s="184">
        <v>21919.266666666666</v>
      </c>
      <c r="I18" s="169">
        <f>(F18-H18)/H18</f>
        <v>1.6728053554103142E-2</v>
      </c>
    </row>
    <row r="19" spans="1:9" ht="16.5" x14ac:dyDescent="0.3">
      <c r="A19" s="130"/>
      <c r="B19" s="177" t="s">
        <v>19</v>
      </c>
      <c r="C19" s="164" t="s">
        <v>99</v>
      </c>
      <c r="D19" s="160" t="s">
        <v>161</v>
      </c>
      <c r="E19" s="184">
        <v>14377.65</v>
      </c>
      <c r="F19" s="184">
        <v>20755.444444444445</v>
      </c>
      <c r="G19" s="169">
        <f>(F19-E19)/E19</f>
        <v>0.44359088199006413</v>
      </c>
      <c r="H19" s="184">
        <v>20319.3</v>
      </c>
      <c r="I19" s="169">
        <f>(F19-H19)/H19</f>
        <v>2.1464540827904801E-2</v>
      </c>
    </row>
    <row r="20" spans="1:9" ht="16.5" x14ac:dyDescent="0.3">
      <c r="A20" s="130"/>
      <c r="B20" s="177" t="s">
        <v>5</v>
      </c>
      <c r="C20" s="164" t="s">
        <v>85</v>
      </c>
      <c r="D20" s="160" t="s">
        <v>161</v>
      </c>
      <c r="E20" s="184">
        <v>22340.378472222223</v>
      </c>
      <c r="F20" s="184">
        <v>35199.857142857145</v>
      </c>
      <c r="G20" s="169">
        <f>(F20-E20)/E20</f>
        <v>0.57561597206709159</v>
      </c>
      <c r="H20" s="184">
        <v>34172.724999999999</v>
      </c>
      <c r="I20" s="169">
        <f>(F20-H20)/H20</f>
        <v>3.0057074548697726E-2</v>
      </c>
    </row>
    <row r="21" spans="1:9" ht="16.5" x14ac:dyDescent="0.3">
      <c r="A21" s="130"/>
      <c r="B21" s="177" t="s">
        <v>7</v>
      </c>
      <c r="C21" s="164" t="s">
        <v>87</v>
      </c>
      <c r="D21" s="160" t="s">
        <v>161</v>
      </c>
      <c r="E21" s="184">
        <v>4787.4750000000004</v>
      </c>
      <c r="F21" s="184">
        <v>11855.444444444445</v>
      </c>
      <c r="G21" s="169">
        <f>(F21-E21)/E21</f>
        <v>1.4763459745365657</v>
      </c>
      <c r="H21" s="184">
        <v>11462.5</v>
      </c>
      <c r="I21" s="169">
        <f>(F21-H21)/H21</f>
        <v>3.4280867563310384E-2</v>
      </c>
    </row>
    <row r="22" spans="1:9" ht="16.5" x14ac:dyDescent="0.3">
      <c r="A22" s="130"/>
      <c r="B22" s="177" t="s">
        <v>17</v>
      </c>
      <c r="C22" s="164" t="s">
        <v>97</v>
      </c>
      <c r="D22" s="160" t="s">
        <v>161</v>
      </c>
      <c r="E22" s="184">
        <v>6774.8125</v>
      </c>
      <c r="F22" s="184">
        <v>20977.599999999999</v>
      </c>
      <c r="G22" s="169">
        <f>(F22-E22)/E22</f>
        <v>2.09641041726247</v>
      </c>
      <c r="H22" s="184">
        <v>20085.966666666667</v>
      </c>
      <c r="I22" s="169">
        <f>(F22-H22)/H22</f>
        <v>4.4390859953632539E-2</v>
      </c>
    </row>
    <row r="23" spans="1:9" ht="16.5" x14ac:dyDescent="0.3">
      <c r="A23" s="130"/>
      <c r="B23" s="177" t="s">
        <v>15</v>
      </c>
      <c r="C23" s="164" t="s">
        <v>95</v>
      </c>
      <c r="D23" s="162" t="s">
        <v>82</v>
      </c>
      <c r="E23" s="184">
        <v>9381.65</v>
      </c>
      <c r="F23" s="184">
        <v>17041.457142857143</v>
      </c>
      <c r="G23" s="169">
        <f>(F23-E23)/E23</f>
        <v>0.81646694801630249</v>
      </c>
      <c r="H23" s="184">
        <v>15980.05</v>
      </c>
      <c r="I23" s="169">
        <f>(F23-H23)/H23</f>
        <v>6.6420764819706088E-2</v>
      </c>
    </row>
    <row r="24" spans="1:9" ht="16.5" x14ac:dyDescent="0.3">
      <c r="A24" s="130"/>
      <c r="B24" s="177" t="s">
        <v>14</v>
      </c>
      <c r="C24" s="164" t="s">
        <v>94</v>
      </c>
      <c r="D24" s="162" t="s">
        <v>81</v>
      </c>
      <c r="E24" s="184">
        <v>2940.5027777777777</v>
      </c>
      <c r="F24" s="184">
        <v>7028</v>
      </c>
      <c r="G24" s="169">
        <f>(F24-E24)/E24</f>
        <v>1.3900674582294601</v>
      </c>
      <c r="H24" s="184">
        <v>6102.7777777777774</v>
      </c>
      <c r="I24" s="169">
        <f>(F24-H24)/H24</f>
        <v>0.15160673645880754</v>
      </c>
    </row>
    <row r="25" spans="1:9" ht="16.5" x14ac:dyDescent="0.3">
      <c r="A25" s="130"/>
      <c r="B25" s="177" t="s">
        <v>18</v>
      </c>
      <c r="C25" s="164" t="s">
        <v>98</v>
      </c>
      <c r="D25" s="162" t="s">
        <v>83</v>
      </c>
      <c r="E25" s="184">
        <v>14513.75</v>
      </c>
      <c r="F25" s="184">
        <v>24767.674999999999</v>
      </c>
      <c r="G25" s="169">
        <f>(F25-E25)/E25</f>
        <v>0.70649728705537851</v>
      </c>
      <c r="H25" s="184">
        <v>21398.742857142857</v>
      </c>
      <c r="I25" s="169">
        <f>(F25-H25)/H25</f>
        <v>0.15743598422337224</v>
      </c>
    </row>
    <row r="26" spans="1:9" ht="16.5" x14ac:dyDescent="0.3">
      <c r="A26" s="130"/>
      <c r="B26" s="177" t="s">
        <v>16</v>
      </c>
      <c r="C26" s="164" t="s">
        <v>96</v>
      </c>
      <c r="D26" s="162" t="s">
        <v>81</v>
      </c>
      <c r="E26" s="184">
        <v>2901.875</v>
      </c>
      <c r="F26" s="184">
        <v>7378</v>
      </c>
      <c r="G26" s="169">
        <f>(F26-E26)/E26</f>
        <v>1.5424940771053199</v>
      </c>
      <c r="H26" s="184">
        <v>6338.4750000000004</v>
      </c>
      <c r="I26" s="169">
        <f>(F26-H26)/H26</f>
        <v>0.16400238227649389</v>
      </c>
    </row>
    <row r="27" spans="1:9" ht="16.5" x14ac:dyDescent="0.3">
      <c r="A27" s="130"/>
      <c r="B27" s="177" t="s">
        <v>11</v>
      </c>
      <c r="C27" s="164" t="s">
        <v>91</v>
      </c>
      <c r="D27" s="162" t="s">
        <v>81</v>
      </c>
      <c r="E27" s="184">
        <v>2241.5</v>
      </c>
      <c r="F27" s="184">
        <v>5674.875</v>
      </c>
      <c r="G27" s="169">
        <f>(F27-E27)/E27</f>
        <v>1.5317309837162614</v>
      </c>
      <c r="H27" s="184">
        <v>4869.4444444444443</v>
      </c>
      <c r="I27" s="169">
        <f>(F27-H27)/H27</f>
        <v>0.16540501996577298</v>
      </c>
    </row>
    <row r="28" spans="1:9" ht="16.5" x14ac:dyDescent="0.3">
      <c r="A28" s="130"/>
      <c r="B28" s="177" t="s">
        <v>13</v>
      </c>
      <c r="C28" s="164" t="s">
        <v>93</v>
      </c>
      <c r="D28" s="162" t="s">
        <v>81</v>
      </c>
      <c r="E28" s="184">
        <v>3034.6666666666665</v>
      </c>
      <c r="F28" s="184">
        <v>7228</v>
      </c>
      <c r="G28" s="169">
        <f>(F28-E28)/E28</f>
        <v>1.3818101933216171</v>
      </c>
      <c r="H28" s="184">
        <v>6121.875</v>
      </c>
      <c r="I28" s="169">
        <f>(F28-H28)/H28</f>
        <v>0.18068402246043899</v>
      </c>
    </row>
    <row r="29" spans="1:9" ht="17.25" thickBot="1" x14ac:dyDescent="0.35">
      <c r="A29" s="131"/>
      <c r="B29" s="177" t="s">
        <v>6</v>
      </c>
      <c r="C29" s="164" t="s">
        <v>86</v>
      </c>
      <c r="D29" s="162" t="s">
        <v>161</v>
      </c>
      <c r="E29" s="184">
        <v>12645.361111111111</v>
      </c>
      <c r="F29" s="184">
        <v>27672.044444444444</v>
      </c>
      <c r="G29" s="169">
        <f>(F29-E29)/E29</f>
        <v>1.1883158734098802</v>
      </c>
      <c r="H29" s="184">
        <v>23105.37777777778</v>
      </c>
      <c r="I29" s="169">
        <f>(F29-H29)/H29</f>
        <v>0.19764518505552328</v>
      </c>
    </row>
    <row r="30" spans="1:9" ht="16.5" x14ac:dyDescent="0.3">
      <c r="A30" s="37"/>
      <c r="B30" s="177" t="s">
        <v>12</v>
      </c>
      <c r="C30" s="164" t="s">
        <v>92</v>
      </c>
      <c r="D30" s="162" t="s">
        <v>81</v>
      </c>
      <c r="E30" s="184">
        <v>3444.6979166666665</v>
      </c>
      <c r="F30" s="184">
        <v>7959.375</v>
      </c>
      <c r="G30" s="169">
        <f>(F30-E30)/E30</f>
        <v>1.3106162550538119</v>
      </c>
      <c r="H30" s="184">
        <v>6234.375</v>
      </c>
      <c r="I30" s="169">
        <f>(F30-H30)/H30</f>
        <v>0.27669172932330827</v>
      </c>
    </row>
    <row r="31" spans="1:9" ht="17.25" thickBot="1" x14ac:dyDescent="0.35">
      <c r="A31" s="38"/>
      <c r="B31" s="178" t="s">
        <v>8</v>
      </c>
      <c r="C31" s="165" t="s">
        <v>89</v>
      </c>
      <c r="D31" s="161" t="s">
        <v>161</v>
      </c>
      <c r="E31" s="187">
        <v>24956.630952380954</v>
      </c>
      <c r="F31" s="187">
        <v>45670.028571428571</v>
      </c>
      <c r="G31" s="171">
        <f>(F31-E31)/E31</f>
        <v>0.82997571501418876</v>
      </c>
      <c r="H31" s="187">
        <v>33892.71428571429</v>
      </c>
      <c r="I31" s="171">
        <f>(F31-H31)/H31</f>
        <v>0.34748808214154731</v>
      </c>
    </row>
    <row r="32" spans="1:9" ht="15.75" customHeight="1" thickBot="1" x14ac:dyDescent="0.25">
      <c r="A32" s="234" t="s">
        <v>188</v>
      </c>
      <c r="B32" s="235"/>
      <c r="C32" s="235"/>
      <c r="D32" s="236"/>
      <c r="E32" s="99">
        <f>SUM(E16:E31)</f>
        <v>158502.57539682538</v>
      </c>
      <c r="F32" s="100">
        <f>SUM(F16:F31)</f>
        <v>322810.14563492063</v>
      </c>
      <c r="G32" s="101">
        <f t="shared" ref="G32" si="0">(F32-E32)/E32</f>
        <v>1.0366239780441202</v>
      </c>
      <c r="H32" s="100">
        <f>SUM(H16:H31)</f>
        <v>295902.77936507936</v>
      </c>
      <c r="I32" s="104">
        <f t="shared" ref="I32" si="1">(F32-H32)/H32</f>
        <v>9.0933131238498638E-2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179" t="s">
        <v>30</v>
      </c>
      <c r="C34" s="166" t="s">
        <v>104</v>
      </c>
      <c r="D34" s="168" t="s">
        <v>161</v>
      </c>
      <c r="E34" s="190">
        <v>8619.0499999999993</v>
      </c>
      <c r="F34" s="190">
        <v>18905.444444444445</v>
      </c>
      <c r="G34" s="169">
        <f>(F34-E34)/E34</f>
        <v>1.1934487495077122</v>
      </c>
      <c r="H34" s="190">
        <v>20547.111111111109</v>
      </c>
      <c r="I34" s="169">
        <f>(F34-H34)/H34</f>
        <v>-7.989768769873018E-2</v>
      </c>
    </row>
    <row r="35" spans="1:9" ht="16.5" x14ac:dyDescent="0.3">
      <c r="A35" s="37"/>
      <c r="B35" s="177" t="s">
        <v>28</v>
      </c>
      <c r="C35" s="164" t="s">
        <v>102</v>
      </c>
      <c r="D35" s="160" t="s">
        <v>161</v>
      </c>
      <c r="E35" s="184">
        <v>10618.5</v>
      </c>
      <c r="F35" s="184">
        <v>26995.17142857143</v>
      </c>
      <c r="G35" s="169">
        <f>(F35-E35)/E35</f>
        <v>1.5422772923267345</v>
      </c>
      <c r="H35" s="184">
        <v>28226.157142857141</v>
      </c>
      <c r="I35" s="169">
        <f>(F35-H35)/H35</f>
        <v>-4.361152345519418E-2</v>
      </c>
    </row>
    <row r="36" spans="1:9" ht="16.5" x14ac:dyDescent="0.3">
      <c r="A36" s="37"/>
      <c r="B36" s="179" t="s">
        <v>29</v>
      </c>
      <c r="C36" s="164" t="s">
        <v>103</v>
      </c>
      <c r="D36" s="160" t="s">
        <v>161</v>
      </c>
      <c r="E36" s="184">
        <v>8368.2033730158728</v>
      </c>
      <c r="F36" s="184">
        <v>21906.6</v>
      </c>
      <c r="G36" s="169">
        <f>(F36-E36)/E36</f>
        <v>1.6178379065977375</v>
      </c>
      <c r="H36" s="184">
        <v>21266.666666666664</v>
      </c>
      <c r="I36" s="169">
        <f>(F36-H36)/H36</f>
        <v>3.009090909090914E-2</v>
      </c>
    </row>
    <row r="37" spans="1:9" ht="16.5" x14ac:dyDescent="0.3">
      <c r="A37" s="37"/>
      <c r="B37" s="177" t="s">
        <v>26</v>
      </c>
      <c r="C37" s="164" t="s">
        <v>100</v>
      </c>
      <c r="D37" s="160" t="s">
        <v>161</v>
      </c>
      <c r="E37" s="184">
        <v>14202.298611111111</v>
      </c>
      <c r="F37" s="184">
        <v>28277.633333333331</v>
      </c>
      <c r="G37" s="169">
        <f>(F37-E37)/E37</f>
        <v>0.99106032816479706</v>
      </c>
      <c r="H37" s="184">
        <v>26849.822222222225</v>
      </c>
      <c r="I37" s="169">
        <f>(F37-H37)/H37</f>
        <v>5.3177674671133587E-2</v>
      </c>
    </row>
    <row r="38" spans="1:9" ht="17.25" thickBot="1" x14ac:dyDescent="0.35">
      <c r="A38" s="38"/>
      <c r="B38" s="179" t="s">
        <v>27</v>
      </c>
      <c r="C38" s="164" t="s">
        <v>101</v>
      </c>
      <c r="D38" s="172" t="s">
        <v>161</v>
      </c>
      <c r="E38" s="187">
        <v>13752.805555555555</v>
      </c>
      <c r="F38" s="187">
        <v>27639.424999999999</v>
      </c>
      <c r="G38" s="171">
        <f>(F38-E38)/E38</f>
        <v>1.0097299338922765</v>
      </c>
      <c r="H38" s="187">
        <v>25914.424999999999</v>
      </c>
      <c r="I38" s="171">
        <f>(F38-H38)/H38</f>
        <v>6.656524310302081E-2</v>
      </c>
    </row>
    <row r="39" spans="1:9" ht="15.75" customHeight="1" thickBot="1" x14ac:dyDescent="0.25">
      <c r="A39" s="234" t="s">
        <v>189</v>
      </c>
      <c r="B39" s="235"/>
      <c r="C39" s="235"/>
      <c r="D39" s="236"/>
      <c r="E39" s="83">
        <f>SUM(E34:E38)</f>
        <v>55560.85753968254</v>
      </c>
      <c r="F39" s="102">
        <f>SUM(F34:F38)</f>
        <v>123724.2742063492</v>
      </c>
      <c r="G39" s="103">
        <f t="shared" ref="G39" si="2">(F39-E39)/E39</f>
        <v>1.2268244171354474</v>
      </c>
      <c r="H39" s="102">
        <f>SUM(H34:H38)</f>
        <v>122804.18214285714</v>
      </c>
      <c r="I39" s="104">
        <f t="shared" ref="I39" si="3">(F39-H39)/H39</f>
        <v>7.4923512166851633E-3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180" t="s">
        <v>36</v>
      </c>
      <c r="C41" s="164" t="s">
        <v>153</v>
      </c>
      <c r="D41" s="168" t="s">
        <v>161</v>
      </c>
      <c r="E41" s="182">
        <v>112928</v>
      </c>
      <c r="F41" s="184">
        <v>267881.85714285716</v>
      </c>
      <c r="G41" s="169">
        <f>(F41-E41)/E41</f>
        <v>1.3721473606444563</v>
      </c>
      <c r="H41" s="184">
        <v>262881.85714285716</v>
      </c>
      <c r="I41" s="169">
        <f>(F41-H41)/H41</f>
        <v>1.9019950841578481E-2</v>
      </c>
    </row>
    <row r="42" spans="1:9" ht="16.5" x14ac:dyDescent="0.3">
      <c r="A42" s="37"/>
      <c r="B42" s="177" t="s">
        <v>35</v>
      </c>
      <c r="C42" s="164" t="s">
        <v>152</v>
      </c>
      <c r="D42" s="160" t="s">
        <v>161</v>
      </c>
      <c r="E42" s="185">
        <v>45999.500000000007</v>
      </c>
      <c r="F42" s="184">
        <v>118999.33333333333</v>
      </c>
      <c r="G42" s="169">
        <f>(F42-E42)/E42</f>
        <v>1.5869701482262482</v>
      </c>
      <c r="H42" s="184">
        <v>116749.5</v>
      </c>
      <c r="I42" s="169">
        <f>(F42-H42)/H42</f>
        <v>1.9270603585739798E-2</v>
      </c>
    </row>
    <row r="43" spans="1:9" ht="16.5" x14ac:dyDescent="0.3">
      <c r="A43" s="37"/>
      <c r="B43" s="179" t="s">
        <v>34</v>
      </c>
      <c r="C43" s="164" t="s">
        <v>154</v>
      </c>
      <c r="D43" s="160" t="s">
        <v>161</v>
      </c>
      <c r="E43" s="185">
        <v>55076.2</v>
      </c>
      <c r="F43" s="192">
        <v>119311</v>
      </c>
      <c r="G43" s="169">
        <f>(F43-E43)/E43</f>
        <v>1.1662896132993925</v>
      </c>
      <c r="H43" s="192">
        <v>116161</v>
      </c>
      <c r="I43" s="169">
        <f>(F43-H43)/H43</f>
        <v>2.7117535145186424E-2</v>
      </c>
    </row>
    <row r="44" spans="1:9" ht="16.5" x14ac:dyDescent="0.3">
      <c r="A44" s="37"/>
      <c r="B44" s="177" t="s">
        <v>31</v>
      </c>
      <c r="C44" s="164" t="s">
        <v>105</v>
      </c>
      <c r="D44" s="160" t="s">
        <v>161</v>
      </c>
      <c r="E44" s="185">
        <v>335674.8</v>
      </c>
      <c r="F44" s="185">
        <v>609337.25</v>
      </c>
      <c r="G44" s="169">
        <f>(F44-E44)/E44</f>
        <v>0.81526063320809317</v>
      </c>
      <c r="H44" s="185">
        <v>554337.25</v>
      </c>
      <c r="I44" s="169">
        <f>(F44-H44)/H44</f>
        <v>9.9217579190285329E-2</v>
      </c>
    </row>
    <row r="45" spans="1:9" ht="16.5" x14ac:dyDescent="0.3">
      <c r="A45" s="37"/>
      <c r="B45" s="177" t="s">
        <v>33</v>
      </c>
      <c r="C45" s="164" t="s">
        <v>107</v>
      </c>
      <c r="D45" s="160" t="s">
        <v>161</v>
      </c>
      <c r="E45" s="185">
        <v>146681.64583333334</v>
      </c>
      <c r="F45" s="185">
        <v>286579.59999999998</v>
      </c>
      <c r="G45" s="169">
        <f>(F45-E45)/E45</f>
        <v>0.95375228012934443</v>
      </c>
      <c r="H45" s="185">
        <v>258614.66666666666</v>
      </c>
      <c r="I45" s="169">
        <f>(F45-H45)/H45</f>
        <v>0.10813359386680822</v>
      </c>
    </row>
    <row r="46" spans="1:9" ht="16.5" customHeight="1" thickBot="1" x14ac:dyDescent="0.35">
      <c r="A46" s="38"/>
      <c r="B46" s="177" t="s">
        <v>32</v>
      </c>
      <c r="C46" s="164" t="s">
        <v>106</v>
      </c>
      <c r="D46" s="160" t="s">
        <v>161</v>
      </c>
      <c r="E46" s="188">
        <v>219103.57500000001</v>
      </c>
      <c r="F46" s="188">
        <v>428157.3</v>
      </c>
      <c r="G46" s="175">
        <f>(F46-E46)/E46</f>
        <v>0.95413196703887637</v>
      </c>
      <c r="H46" s="188">
        <v>378974.76666666666</v>
      </c>
      <c r="I46" s="175">
        <f>(F46-H46)/H46</f>
        <v>0.12977785768146566</v>
      </c>
    </row>
    <row r="47" spans="1:9" ht="15.75" customHeight="1" thickBot="1" x14ac:dyDescent="0.25">
      <c r="A47" s="234" t="s">
        <v>190</v>
      </c>
      <c r="B47" s="235"/>
      <c r="C47" s="235"/>
      <c r="D47" s="236"/>
      <c r="E47" s="83">
        <f>SUM(E41:E46)</f>
        <v>915463.72083333344</v>
      </c>
      <c r="F47" s="83">
        <f>SUM(F41:F46)</f>
        <v>1830266.3404761904</v>
      </c>
      <c r="G47" s="103">
        <f t="shared" ref="G47" si="4">(F47-E47)/E47</f>
        <v>0.99927785102191202</v>
      </c>
      <c r="H47" s="102">
        <f>SUM(H41:H46)</f>
        <v>1687719.0404761906</v>
      </c>
      <c r="I47" s="104">
        <f t="shared" ref="I47" si="5">(F47-H47)/H47</f>
        <v>8.4461510821007293E-2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177" t="s">
        <v>50</v>
      </c>
      <c r="C49" s="164" t="s">
        <v>159</v>
      </c>
      <c r="D49" s="168" t="s">
        <v>112</v>
      </c>
      <c r="E49" s="182">
        <v>213206.83333333334</v>
      </c>
      <c r="F49" s="182">
        <v>786250</v>
      </c>
      <c r="G49" s="169">
        <f>(F49-E49)/E49</f>
        <v>2.6877335857746893</v>
      </c>
      <c r="H49" s="182">
        <v>786250</v>
      </c>
      <c r="I49" s="169">
        <f>(F49-H49)/H49</f>
        <v>0</v>
      </c>
    </row>
    <row r="50" spans="1:9" ht="16.5" x14ac:dyDescent="0.3">
      <c r="A50" s="37"/>
      <c r="B50" s="177" t="s">
        <v>45</v>
      </c>
      <c r="C50" s="164" t="s">
        <v>109</v>
      </c>
      <c r="D50" s="162" t="s">
        <v>108</v>
      </c>
      <c r="E50" s="185">
        <v>91054.371527777781</v>
      </c>
      <c r="F50" s="185">
        <v>175069.77777777778</v>
      </c>
      <c r="G50" s="169">
        <f>(F50-E50)/E50</f>
        <v>0.92269492216932802</v>
      </c>
      <c r="H50" s="185">
        <v>174514.22222222222</v>
      </c>
      <c r="I50" s="169">
        <f>(F50-H50)/H50</f>
        <v>3.1834399997962971E-3</v>
      </c>
    </row>
    <row r="51" spans="1:9" ht="16.5" x14ac:dyDescent="0.3">
      <c r="A51" s="37"/>
      <c r="B51" s="177" t="s">
        <v>48</v>
      </c>
      <c r="C51" s="164" t="s">
        <v>157</v>
      </c>
      <c r="D51" s="160" t="s">
        <v>114</v>
      </c>
      <c r="E51" s="185">
        <v>241121.25</v>
      </c>
      <c r="F51" s="185">
        <v>542681.42714285722</v>
      </c>
      <c r="G51" s="169">
        <f>(F51-E51)/E51</f>
        <v>1.250657821087346</v>
      </c>
      <c r="H51" s="185">
        <v>524110</v>
      </c>
      <c r="I51" s="169">
        <f>(F51-H51)/H51</f>
        <v>3.5434216372244802E-2</v>
      </c>
    </row>
    <row r="52" spans="1:9" ht="16.5" x14ac:dyDescent="0.3">
      <c r="A52" s="37"/>
      <c r="B52" s="177" t="s">
        <v>47</v>
      </c>
      <c r="C52" s="164" t="s">
        <v>113</v>
      </c>
      <c r="D52" s="160" t="s">
        <v>114</v>
      </c>
      <c r="E52" s="185">
        <v>166301.03819444444</v>
      </c>
      <c r="F52" s="185">
        <v>451554.125</v>
      </c>
      <c r="G52" s="169">
        <f>(F52-E52)/E52</f>
        <v>1.7152814552608422</v>
      </c>
      <c r="H52" s="185">
        <v>417496.625</v>
      </c>
      <c r="I52" s="169">
        <f>(F52-H52)/H52</f>
        <v>8.1575509742144628E-2</v>
      </c>
    </row>
    <row r="53" spans="1:9" ht="16.5" x14ac:dyDescent="0.3">
      <c r="A53" s="37"/>
      <c r="B53" s="177" t="s">
        <v>46</v>
      </c>
      <c r="C53" s="164" t="s">
        <v>111</v>
      </c>
      <c r="D53" s="162" t="s">
        <v>110</v>
      </c>
      <c r="E53" s="185">
        <v>54449.55</v>
      </c>
      <c r="F53" s="185">
        <v>155816.79999999999</v>
      </c>
      <c r="G53" s="169">
        <f>(F53-E53)/E53</f>
        <v>1.8616728696564064</v>
      </c>
      <c r="H53" s="185">
        <v>142065.29999999999</v>
      </c>
      <c r="I53" s="169">
        <f>(F53-H53)/H53</f>
        <v>9.6797036292465513E-2</v>
      </c>
    </row>
    <row r="54" spans="1:9" ht="16.5" customHeight="1" thickBot="1" x14ac:dyDescent="0.35">
      <c r="A54" s="38"/>
      <c r="B54" s="177" t="s">
        <v>49</v>
      </c>
      <c r="C54" s="164" t="s">
        <v>158</v>
      </c>
      <c r="D54" s="161" t="s">
        <v>199</v>
      </c>
      <c r="E54" s="188">
        <v>17560</v>
      </c>
      <c r="F54" s="188">
        <v>57999</v>
      </c>
      <c r="G54" s="175">
        <f>(F54-E54)/E54</f>
        <v>2.3029043280182231</v>
      </c>
      <c r="H54" s="188">
        <v>36999</v>
      </c>
      <c r="I54" s="175">
        <f>(F54-H54)/H54</f>
        <v>0.5675829076461526</v>
      </c>
    </row>
    <row r="55" spans="1:9" ht="15.75" customHeight="1" thickBot="1" x14ac:dyDescent="0.25">
      <c r="A55" s="234" t="s">
        <v>191</v>
      </c>
      <c r="B55" s="235"/>
      <c r="C55" s="235"/>
      <c r="D55" s="236"/>
      <c r="E55" s="83">
        <f>SUM(E49:E54)</f>
        <v>783693.04305555555</v>
      </c>
      <c r="F55" s="83">
        <f>SUM(F49:F54)</f>
        <v>2169371.1299206349</v>
      </c>
      <c r="G55" s="103">
        <f t="shared" ref="G55" si="6">(F55-E55)/E55</f>
        <v>1.7681388129495612</v>
      </c>
      <c r="H55" s="83">
        <f>SUM(H49:H54)</f>
        <v>2081435.1472222223</v>
      </c>
      <c r="I55" s="104">
        <f t="shared" ref="I55" si="7">(F55-H55)/H55</f>
        <v>4.2247764873081683E-2</v>
      </c>
    </row>
    <row r="56" spans="1:9" ht="17.25" customHeight="1" thickBot="1" x14ac:dyDescent="0.3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 x14ac:dyDescent="0.3">
      <c r="A57" s="108"/>
      <c r="B57" s="198" t="s">
        <v>56</v>
      </c>
      <c r="C57" s="167" t="s">
        <v>123</v>
      </c>
      <c r="D57" s="168" t="s">
        <v>120</v>
      </c>
      <c r="E57" s="182">
        <v>421365</v>
      </c>
      <c r="F57" s="143">
        <v>620000</v>
      </c>
      <c r="G57" s="170">
        <f>(F57-E57)/E57</f>
        <v>0.47140839889407044</v>
      </c>
      <c r="H57" s="143">
        <v>620000</v>
      </c>
      <c r="I57" s="170">
        <f>(F57-H57)/H57</f>
        <v>0</v>
      </c>
    </row>
    <row r="58" spans="1:9" ht="16.5" x14ac:dyDescent="0.3">
      <c r="A58" s="109"/>
      <c r="B58" s="199" t="s">
        <v>43</v>
      </c>
      <c r="C58" s="164" t="s">
        <v>119</v>
      </c>
      <c r="D58" s="160" t="s">
        <v>114</v>
      </c>
      <c r="E58" s="185">
        <v>5015.8125</v>
      </c>
      <c r="F58" s="185">
        <v>34000</v>
      </c>
      <c r="G58" s="169">
        <f>(F58-E58)/E58</f>
        <v>5.7785627951603056</v>
      </c>
      <c r="H58" s="185">
        <v>33745</v>
      </c>
      <c r="I58" s="169">
        <f>(F58-H58)/H58</f>
        <v>7.556675062972292E-3</v>
      </c>
    </row>
    <row r="59" spans="1:9" ht="16.5" x14ac:dyDescent="0.3">
      <c r="A59" s="109"/>
      <c r="B59" s="199" t="s">
        <v>38</v>
      </c>
      <c r="C59" s="164" t="s">
        <v>115</v>
      </c>
      <c r="D59" s="160" t="s">
        <v>114</v>
      </c>
      <c r="E59" s="185">
        <v>44532.5</v>
      </c>
      <c r="F59" s="196">
        <v>78983.333333333328</v>
      </c>
      <c r="G59" s="169">
        <f>(F59-E59)/E59</f>
        <v>0.7736110331405901</v>
      </c>
      <c r="H59" s="196">
        <v>78000</v>
      </c>
      <c r="I59" s="169">
        <f>(F59-H59)/H59</f>
        <v>1.2606837606837545E-2</v>
      </c>
    </row>
    <row r="60" spans="1:9" ht="16.5" x14ac:dyDescent="0.3">
      <c r="A60" s="109"/>
      <c r="B60" s="199" t="s">
        <v>39</v>
      </c>
      <c r="C60" s="164" t="s">
        <v>116</v>
      </c>
      <c r="D60" s="160" t="s">
        <v>114</v>
      </c>
      <c r="E60" s="185">
        <v>52235.625</v>
      </c>
      <c r="F60" s="196">
        <v>79555</v>
      </c>
      <c r="G60" s="169">
        <f>(F60-E60)/E60</f>
        <v>0.52300273998827429</v>
      </c>
      <c r="H60" s="196">
        <v>78305</v>
      </c>
      <c r="I60" s="169">
        <f>(F60-H60)/H60</f>
        <v>1.5963220739416386E-2</v>
      </c>
    </row>
    <row r="61" spans="1:9" s="126" customFormat="1" ht="16.5" x14ac:dyDescent="0.3">
      <c r="A61" s="148"/>
      <c r="B61" s="199" t="s">
        <v>42</v>
      </c>
      <c r="C61" s="164" t="s">
        <v>198</v>
      </c>
      <c r="D61" s="160" t="s">
        <v>114</v>
      </c>
      <c r="E61" s="185">
        <v>21588.324999999997</v>
      </c>
      <c r="F61" s="201">
        <v>50751.666666666664</v>
      </c>
      <c r="G61" s="169">
        <f>(F61-E61)/E61</f>
        <v>1.350884872571942</v>
      </c>
      <c r="H61" s="201">
        <v>49583.333333333336</v>
      </c>
      <c r="I61" s="169">
        <f>(F61-H61)/H61</f>
        <v>2.3563025210083934E-2</v>
      </c>
    </row>
    <row r="62" spans="1:9" s="126" customFormat="1" ht="17.25" thickBot="1" x14ac:dyDescent="0.35">
      <c r="A62" s="148"/>
      <c r="B62" s="200" t="s">
        <v>41</v>
      </c>
      <c r="C62" s="165" t="s">
        <v>118</v>
      </c>
      <c r="D62" s="161" t="s">
        <v>114</v>
      </c>
      <c r="E62" s="188">
        <v>39637.5</v>
      </c>
      <c r="F62" s="197">
        <v>98202.5</v>
      </c>
      <c r="G62" s="174">
        <f>(F62-E62)/E62</f>
        <v>1.4775149795017344</v>
      </c>
      <c r="H62" s="197">
        <v>95581.25</v>
      </c>
      <c r="I62" s="174">
        <f>(F62-H62)/H62</f>
        <v>2.742431177662983E-2</v>
      </c>
    </row>
    <row r="63" spans="1:9" s="126" customFormat="1" ht="16.5" x14ac:dyDescent="0.3">
      <c r="A63" s="148"/>
      <c r="B63" s="94" t="s">
        <v>55</v>
      </c>
      <c r="C63" s="163" t="s">
        <v>122</v>
      </c>
      <c r="D63" s="160" t="s">
        <v>120</v>
      </c>
      <c r="E63" s="185">
        <v>58445.690476190473</v>
      </c>
      <c r="F63" s="195">
        <v>102574.66666666667</v>
      </c>
      <c r="G63" s="169">
        <f>(F63-E63)/E63</f>
        <v>0.75504243051852382</v>
      </c>
      <c r="H63" s="195">
        <v>95148</v>
      </c>
      <c r="I63" s="169">
        <f>(F63-H63)/H63</f>
        <v>7.8053838931629371E-2</v>
      </c>
    </row>
    <row r="64" spans="1:9" s="126" customFormat="1" ht="16.5" x14ac:dyDescent="0.3">
      <c r="A64" s="148"/>
      <c r="B64" s="199" t="s">
        <v>54</v>
      </c>
      <c r="C64" s="164" t="s">
        <v>121</v>
      </c>
      <c r="D64" s="162" t="s">
        <v>120</v>
      </c>
      <c r="E64" s="192">
        <v>49290.714285714283</v>
      </c>
      <c r="F64" s="196">
        <v>106449.71428571429</v>
      </c>
      <c r="G64" s="169">
        <f>(F64-E64)/E64</f>
        <v>1.1596301824452595</v>
      </c>
      <c r="H64" s="196">
        <v>98042.571428571435</v>
      </c>
      <c r="I64" s="169">
        <f>(F64-H64)/H64</f>
        <v>8.5749922045525381E-2</v>
      </c>
    </row>
    <row r="65" spans="1:9" ht="16.5" customHeight="1" thickBot="1" x14ac:dyDescent="0.35">
      <c r="A65" s="110"/>
      <c r="B65" s="200" t="s">
        <v>40</v>
      </c>
      <c r="C65" s="165" t="s">
        <v>117</v>
      </c>
      <c r="D65" s="161" t="s">
        <v>114</v>
      </c>
      <c r="E65" s="188">
        <v>37341.599999999999</v>
      </c>
      <c r="F65" s="197">
        <v>72838.25</v>
      </c>
      <c r="G65" s="174">
        <f>(F65-E65)/E65</f>
        <v>0.95059263663046045</v>
      </c>
      <c r="H65" s="197">
        <v>65347</v>
      </c>
      <c r="I65" s="174">
        <f>(F65-H65)/H65</f>
        <v>0.1146380093959937</v>
      </c>
    </row>
    <row r="66" spans="1:9" ht="15.75" customHeight="1" thickBot="1" x14ac:dyDescent="0.25">
      <c r="A66" s="234" t="s">
        <v>192</v>
      </c>
      <c r="B66" s="245"/>
      <c r="C66" s="245"/>
      <c r="D66" s="246"/>
      <c r="E66" s="99">
        <f>SUM(E57:E65)</f>
        <v>729452.76726190478</v>
      </c>
      <c r="F66" s="99">
        <f>SUM(F57:F65)</f>
        <v>1243355.1309523811</v>
      </c>
      <c r="G66" s="101">
        <f t="shared" ref="G66" si="8">(F66-E66)/E66</f>
        <v>0.70450396071492771</v>
      </c>
      <c r="H66" s="99">
        <f>SUM(H57:H65)</f>
        <v>1213752.1547619049</v>
      </c>
      <c r="I66" s="152">
        <f t="shared" ref="I66" si="9">(F66-H66)/H66</f>
        <v>2.4389638423573605E-2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177" t="s">
        <v>62</v>
      </c>
      <c r="C68" s="164" t="s">
        <v>131</v>
      </c>
      <c r="D68" s="168" t="s">
        <v>125</v>
      </c>
      <c r="E68" s="182">
        <v>91271.583333333328</v>
      </c>
      <c r="F68" s="190">
        <v>232682</v>
      </c>
      <c r="G68" s="169">
        <f>(F68-E68)/E68</f>
        <v>1.5493367322249809</v>
      </c>
      <c r="H68" s="190">
        <v>232682</v>
      </c>
      <c r="I68" s="169">
        <f>(F68-H68)/H68</f>
        <v>0</v>
      </c>
    </row>
    <row r="69" spans="1:9" ht="16.5" x14ac:dyDescent="0.3">
      <c r="A69" s="37"/>
      <c r="B69" s="177" t="s">
        <v>60</v>
      </c>
      <c r="C69" s="164" t="s">
        <v>129</v>
      </c>
      <c r="D69" s="162" t="s">
        <v>215</v>
      </c>
      <c r="E69" s="185">
        <v>523739.71428571432</v>
      </c>
      <c r="F69" s="184">
        <v>903743.33333333337</v>
      </c>
      <c r="G69" s="169">
        <f>(F69-E69)/E69</f>
        <v>0.72555815165912108</v>
      </c>
      <c r="H69" s="184">
        <v>900555</v>
      </c>
      <c r="I69" s="169">
        <f>(F69-H69)/H69</f>
        <v>3.5404093401661999E-3</v>
      </c>
    </row>
    <row r="70" spans="1:9" ht="16.5" x14ac:dyDescent="0.3">
      <c r="A70" s="37"/>
      <c r="B70" s="177" t="s">
        <v>64</v>
      </c>
      <c r="C70" s="164" t="s">
        <v>133</v>
      </c>
      <c r="D70" s="162" t="s">
        <v>127</v>
      </c>
      <c r="E70" s="185">
        <v>39218.1</v>
      </c>
      <c r="F70" s="184">
        <v>101793</v>
      </c>
      <c r="G70" s="169">
        <f>(F70-E70)/E70</f>
        <v>1.5955617431747078</v>
      </c>
      <c r="H70" s="184">
        <v>100943</v>
      </c>
      <c r="I70" s="169">
        <f>(F70-H70)/H70</f>
        <v>8.4205938004616471E-3</v>
      </c>
    </row>
    <row r="71" spans="1:9" ht="16.5" x14ac:dyDescent="0.3">
      <c r="A71" s="37"/>
      <c r="B71" s="177" t="s">
        <v>61</v>
      </c>
      <c r="C71" s="164" t="s">
        <v>130</v>
      </c>
      <c r="D71" s="162" t="s">
        <v>216</v>
      </c>
      <c r="E71" s="185">
        <v>191432.75</v>
      </c>
      <c r="F71" s="184">
        <v>489404.71428571426</v>
      </c>
      <c r="G71" s="169">
        <f>(F71-E71)/E71</f>
        <v>1.5565359860614982</v>
      </c>
      <c r="H71" s="184">
        <v>468731.85714285716</v>
      </c>
      <c r="I71" s="169">
        <f>(F71-H71)/H71</f>
        <v>4.4103802265260922E-2</v>
      </c>
    </row>
    <row r="72" spans="1:9" ht="16.5" x14ac:dyDescent="0.3">
      <c r="A72" s="37"/>
      <c r="B72" s="177" t="s">
        <v>63</v>
      </c>
      <c r="C72" s="164" t="s">
        <v>132</v>
      </c>
      <c r="D72" s="162" t="s">
        <v>126</v>
      </c>
      <c r="E72" s="185">
        <v>61365.17857142858</v>
      </c>
      <c r="F72" s="184">
        <v>108576</v>
      </c>
      <c r="G72" s="169">
        <f>(F72-E72)/E72</f>
        <v>0.76934219907171619</v>
      </c>
      <c r="H72" s="184">
        <v>101690.88888888889</v>
      </c>
      <c r="I72" s="169">
        <f>(F72-H72)/H72</f>
        <v>6.7706273259485708E-2</v>
      </c>
    </row>
    <row r="73" spans="1:9" ht="16.5" customHeight="1" thickBot="1" x14ac:dyDescent="0.35">
      <c r="A73" s="37"/>
      <c r="B73" s="177" t="s">
        <v>59</v>
      </c>
      <c r="C73" s="164" t="s">
        <v>128</v>
      </c>
      <c r="D73" s="161" t="s">
        <v>124</v>
      </c>
      <c r="E73" s="188">
        <v>85032.527777777781</v>
      </c>
      <c r="F73" s="193">
        <v>220101</v>
      </c>
      <c r="G73" s="175">
        <f>(F73-E73)/E73</f>
        <v>1.5884329885524198</v>
      </c>
      <c r="H73" s="193">
        <v>185441.625</v>
      </c>
      <c r="I73" s="175">
        <f>(F73-H73)/H73</f>
        <v>0.18690180804875928</v>
      </c>
    </row>
    <row r="74" spans="1:9" ht="15.75" customHeight="1" thickBot="1" x14ac:dyDescent="0.25">
      <c r="A74" s="234" t="s">
        <v>214</v>
      </c>
      <c r="B74" s="235"/>
      <c r="C74" s="235"/>
      <c r="D74" s="236"/>
      <c r="E74" s="83">
        <f>SUM(E68:E73)</f>
        <v>992059.85396825406</v>
      </c>
      <c r="F74" s="83">
        <f>SUM(F68:F73)</f>
        <v>2056300.0476190478</v>
      </c>
      <c r="G74" s="103">
        <f t="shared" ref="G74" si="10">(F74-E74)/E74</f>
        <v>1.0727580492183182</v>
      </c>
      <c r="H74" s="83">
        <f>SUM(H68:H73)</f>
        <v>1990044.3710317463</v>
      </c>
      <c r="I74" s="104">
        <f t="shared" ref="I74" si="11">(F74-H74)/H74</f>
        <v>3.3293567496161421E-2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177" t="s">
        <v>70</v>
      </c>
      <c r="C76" s="166" t="s">
        <v>141</v>
      </c>
      <c r="D76" s="168" t="s">
        <v>137</v>
      </c>
      <c r="E76" s="182">
        <v>27023.875</v>
      </c>
      <c r="F76" s="182">
        <v>52557.5</v>
      </c>
      <c r="G76" s="169">
        <f>(F76-E76)/E76</f>
        <v>0.94485431863491076</v>
      </c>
      <c r="H76" s="182">
        <v>52557.5</v>
      </c>
      <c r="I76" s="169">
        <f>(F76-H76)/H76</f>
        <v>0</v>
      </c>
    </row>
    <row r="77" spans="1:9" ht="16.5" x14ac:dyDescent="0.3">
      <c r="A77" s="37"/>
      <c r="B77" s="177" t="s">
        <v>69</v>
      </c>
      <c r="C77" s="164" t="s">
        <v>140</v>
      </c>
      <c r="D77" s="162" t="s">
        <v>136</v>
      </c>
      <c r="E77" s="185">
        <v>21505.375</v>
      </c>
      <c r="F77" s="185">
        <v>37104</v>
      </c>
      <c r="G77" s="169">
        <f>(F77-E77)/E77</f>
        <v>0.72533610783350677</v>
      </c>
      <c r="H77" s="185">
        <v>36584</v>
      </c>
      <c r="I77" s="169">
        <f>(F77-H77)/H77</f>
        <v>1.4213863984255412E-2</v>
      </c>
    </row>
    <row r="78" spans="1:9" ht="16.5" x14ac:dyDescent="0.3">
      <c r="A78" s="37"/>
      <c r="B78" s="177" t="s">
        <v>71</v>
      </c>
      <c r="C78" s="164" t="s">
        <v>200</v>
      </c>
      <c r="D78" s="162" t="s">
        <v>134</v>
      </c>
      <c r="E78" s="185">
        <v>20151.28125</v>
      </c>
      <c r="F78" s="185">
        <v>50076.857142857145</v>
      </c>
      <c r="G78" s="169">
        <f>(F78-E78)/E78</f>
        <v>1.4850458152807104</v>
      </c>
      <c r="H78" s="185">
        <v>48031</v>
      </c>
      <c r="I78" s="169">
        <f>(F78-H78)/H78</f>
        <v>4.2594514852015257E-2</v>
      </c>
    </row>
    <row r="79" spans="1:9" ht="16.5" x14ac:dyDescent="0.3">
      <c r="A79" s="37"/>
      <c r="B79" s="177" t="s">
        <v>68</v>
      </c>
      <c r="C79" s="164" t="s">
        <v>138</v>
      </c>
      <c r="D79" s="162" t="s">
        <v>134</v>
      </c>
      <c r="E79" s="185">
        <v>59592.322916666672</v>
      </c>
      <c r="F79" s="185">
        <v>111662.25</v>
      </c>
      <c r="G79" s="169">
        <f>(F79-E79)/E79</f>
        <v>0.87376904498499597</v>
      </c>
      <c r="H79" s="185">
        <v>105737.875</v>
      </c>
      <c r="I79" s="169">
        <f>(F79-H79)/H79</f>
        <v>5.6028882744238999E-2</v>
      </c>
    </row>
    <row r="80" spans="1:9" ht="16.5" customHeight="1" thickBot="1" x14ac:dyDescent="0.35">
      <c r="A80" s="38"/>
      <c r="B80" s="177" t="s">
        <v>67</v>
      </c>
      <c r="C80" s="164" t="s">
        <v>139</v>
      </c>
      <c r="D80" s="161" t="s">
        <v>135</v>
      </c>
      <c r="E80" s="188">
        <v>47700.025000000001</v>
      </c>
      <c r="F80" s="188">
        <v>78459.600000000006</v>
      </c>
      <c r="G80" s="169">
        <f>(F80-E80)/E80</f>
        <v>0.64485448382888699</v>
      </c>
      <c r="H80" s="188">
        <v>71256.333333333328</v>
      </c>
      <c r="I80" s="169">
        <f>(F80-H80)/H80</f>
        <v>0.10108949379938173</v>
      </c>
    </row>
    <row r="81" spans="1:11" ht="15.75" customHeight="1" thickBot="1" x14ac:dyDescent="0.25">
      <c r="A81" s="234" t="s">
        <v>193</v>
      </c>
      <c r="B81" s="235"/>
      <c r="C81" s="235"/>
      <c r="D81" s="236"/>
      <c r="E81" s="83">
        <f>SUM(E76:E80)</f>
        <v>175972.87916666668</v>
      </c>
      <c r="F81" s="83">
        <f>SUM(F76:F80)</f>
        <v>329860.20714285714</v>
      </c>
      <c r="G81" s="103">
        <f t="shared" ref="G81" si="12">(F81-E81)/E81</f>
        <v>0.8744945738510157</v>
      </c>
      <c r="H81" s="83">
        <f>SUM(H76:H80)</f>
        <v>314166.70833333331</v>
      </c>
      <c r="I81" s="104">
        <f t="shared" ref="I81" si="13">(F81-H81)/H81</f>
        <v>4.9952774731538065E-2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177" t="s">
        <v>76</v>
      </c>
      <c r="C83" s="164" t="s">
        <v>143</v>
      </c>
      <c r="D83" s="168" t="s">
        <v>161</v>
      </c>
      <c r="E83" s="185">
        <v>19397.96875</v>
      </c>
      <c r="F83" s="247">
        <v>43486.142857142855</v>
      </c>
      <c r="G83" s="170">
        <f>(F83-E83)/E83</f>
        <v>1.2417884788654923</v>
      </c>
      <c r="H83" s="247">
        <v>43690.375</v>
      </c>
      <c r="I83" s="170">
        <f>(F83-H83)/H83</f>
        <v>-4.6745339873403456E-3</v>
      </c>
    </row>
    <row r="84" spans="1:11" ht="16.5" x14ac:dyDescent="0.3">
      <c r="A84" s="37"/>
      <c r="B84" s="177" t="s">
        <v>79</v>
      </c>
      <c r="C84" s="164" t="s">
        <v>155</v>
      </c>
      <c r="D84" s="160" t="s">
        <v>156</v>
      </c>
      <c r="E84" s="185">
        <v>57000</v>
      </c>
      <c r="F84" s="185">
        <v>156666</v>
      </c>
      <c r="G84" s="169">
        <f>(F84-E84)/E84</f>
        <v>1.7485263157894737</v>
      </c>
      <c r="H84" s="185">
        <v>156666</v>
      </c>
      <c r="I84" s="169">
        <f>(F84-H84)/H84</f>
        <v>0</v>
      </c>
    </row>
    <row r="85" spans="1:11" ht="16.5" x14ac:dyDescent="0.3">
      <c r="A85" s="37"/>
      <c r="B85" s="177" t="s">
        <v>77</v>
      </c>
      <c r="C85" s="164" t="s">
        <v>146</v>
      </c>
      <c r="D85" s="162" t="s">
        <v>162</v>
      </c>
      <c r="E85" s="185">
        <v>14601.166666666666</v>
      </c>
      <c r="F85" s="185">
        <v>37921.857142857145</v>
      </c>
      <c r="G85" s="169">
        <f>(F85-E85)/E85</f>
        <v>1.597179938328477</v>
      </c>
      <c r="H85" s="185">
        <v>37427.166666666664</v>
      </c>
      <c r="I85" s="169">
        <f>(F85-H85)/H85</f>
        <v>1.321741719313905E-2</v>
      </c>
    </row>
    <row r="86" spans="1:11" ht="16.5" x14ac:dyDescent="0.3">
      <c r="A86" s="37"/>
      <c r="B86" s="177" t="s">
        <v>78</v>
      </c>
      <c r="C86" s="164" t="s">
        <v>149</v>
      </c>
      <c r="D86" s="162" t="s">
        <v>147</v>
      </c>
      <c r="E86" s="185">
        <v>31802.172619047618</v>
      </c>
      <c r="F86" s="185">
        <v>49521.857142857145</v>
      </c>
      <c r="G86" s="169">
        <f>(F86-E86)/E86</f>
        <v>0.55718471615352738</v>
      </c>
      <c r="H86" s="185">
        <v>46752.555555555555</v>
      </c>
      <c r="I86" s="169">
        <f>(F86-H86)/H86</f>
        <v>5.923315965072453E-2</v>
      </c>
    </row>
    <row r="87" spans="1:11" ht="16.5" x14ac:dyDescent="0.3">
      <c r="A87" s="37"/>
      <c r="B87" s="177" t="s">
        <v>75</v>
      </c>
      <c r="C87" s="164" t="s">
        <v>148</v>
      </c>
      <c r="D87" s="173" t="s">
        <v>145</v>
      </c>
      <c r="E87" s="194">
        <v>9575.7333333333336</v>
      </c>
      <c r="F87" s="194">
        <v>21921.666666666668</v>
      </c>
      <c r="G87" s="169">
        <f>(F87-E87)/E87</f>
        <v>1.2892937703639757</v>
      </c>
      <c r="H87" s="194">
        <v>20545.5</v>
      </c>
      <c r="I87" s="169">
        <f>(F87-H87)/H87</f>
        <v>6.6981415232857208E-2</v>
      </c>
    </row>
    <row r="88" spans="1:11" ht="16.5" x14ac:dyDescent="0.3">
      <c r="A88" s="37"/>
      <c r="B88" s="177" t="s">
        <v>80</v>
      </c>
      <c r="C88" s="164" t="s">
        <v>151</v>
      </c>
      <c r="D88" s="173" t="s">
        <v>150</v>
      </c>
      <c r="E88" s="194">
        <v>40949.821428571428</v>
      </c>
      <c r="F88" s="194">
        <v>74385.888888888891</v>
      </c>
      <c r="G88" s="169">
        <f>(F88-E88)/E88</f>
        <v>0.81651314447463053</v>
      </c>
      <c r="H88" s="194">
        <v>69297.3</v>
      </c>
      <c r="I88" s="169">
        <f>(F88-H88)/H88</f>
        <v>7.343127205372918E-2</v>
      </c>
    </row>
    <row r="89" spans="1:11" ht="16.5" customHeight="1" thickBot="1" x14ac:dyDescent="0.35">
      <c r="A89" s="35"/>
      <c r="B89" s="178" t="s">
        <v>74</v>
      </c>
      <c r="C89" s="165" t="s">
        <v>144</v>
      </c>
      <c r="D89" s="161" t="s">
        <v>142</v>
      </c>
      <c r="E89" s="188">
        <v>18685.291666666668</v>
      </c>
      <c r="F89" s="188">
        <v>33788.6</v>
      </c>
      <c r="G89" s="171">
        <f>(F89-E89)/E89</f>
        <v>0.80829930850245379</v>
      </c>
      <c r="H89" s="188">
        <v>30988.6</v>
      </c>
      <c r="I89" s="171">
        <f>(F89-H89)/H89</f>
        <v>9.0355808264974871E-2</v>
      </c>
    </row>
    <row r="90" spans="1:11" ht="15.75" customHeight="1" thickBot="1" x14ac:dyDescent="0.25">
      <c r="A90" s="234" t="s">
        <v>194</v>
      </c>
      <c r="B90" s="235"/>
      <c r="C90" s="235"/>
      <c r="D90" s="236"/>
      <c r="E90" s="83">
        <f>SUM(E83:E89)</f>
        <v>192012.1544642857</v>
      </c>
      <c r="F90" s="83">
        <f>SUM(F83:F89)</f>
        <v>417692.0126984127</v>
      </c>
      <c r="G90" s="111">
        <f t="shared" ref="G90:G91" si="14">(F90-E90)/E90</f>
        <v>1.1753415238934966</v>
      </c>
      <c r="H90" s="83">
        <f>SUM(H83:H89)</f>
        <v>405367.49722222215</v>
      </c>
      <c r="I90" s="104">
        <f t="shared" ref="I90:I91" si="15">(F90-H90)/H90</f>
        <v>3.0403314426154529E-2</v>
      </c>
    </row>
    <row r="91" spans="1:11" ht="15.75" customHeight="1" thickBot="1" x14ac:dyDescent="0.25">
      <c r="A91" s="234" t="s">
        <v>195</v>
      </c>
      <c r="B91" s="235"/>
      <c r="C91" s="235"/>
      <c r="D91" s="236"/>
      <c r="E91" s="99">
        <f>SUM(E90+E81+E74+E66+E55+E47+E39+E32)</f>
        <v>4002717.8516865084</v>
      </c>
      <c r="F91" s="99">
        <f>SUM(F32,F39,F47,F55,F66,F74,F81,F90)</f>
        <v>8493379.2886507921</v>
      </c>
      <c r="G91" s="101">
        <f t="shared" si="14"/>
        <v>1.1219030677049058</v>
      </c>
      <c r="H91" s="99">
        <f>SUM(H32,H39,H47,H55,H66,H74,H81,H90)</f>
        <v>8111191.8805555562</v>
      </c>
      <c r="I91" s="112">
        <f t="shared" si="15"/>
        <v>4.7118526318114785E-2</v>
      </c>
      <c r="J91" s="113"/>
    </row>
    <row r="92" spans="1:11" x14ac:dyDescent="0.25">
      <c r="E92" s="114"/>
      <c r="F92" s="114"/>
      <c r="K92" s="115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D16" sqref="D16:I41"/>
    </sheetView>
  </sheetViews>
  <sheetFormatPr defaultColWidth="9.125" defaultRowHeight="15" x14ac:dyDescent="0.25"/>
  <cols>
    <col min="1" max="1" width="25.75" style="9" bestFit="1" customWidth="1"/>
    <col min="2" max="2" width="6.375" style="9" bestFit="1" customWidth="1"/>
    <col min="3" max="3" width="33.75" style="126" customWidth="1"/>
    <col min="4" max="6" width="13.125" style="126" customWidth="1"/>
    <col min="7" max="7" width="11.25" style="82" customWidth="1"/>
    <col min="8" max="8" width="11.375" style="126" customWidth="1"/>
    <col min="9" max="9" width="11.75" style="126" customWidth="1"/>
    <col min="10" max="10" width="9.125" style="126"/>
    <col min="11" max="11" width="13" style="207" bestFit="1" customWidth="1"/>
    <col min="12" max="12" width="9.125" style="207"/>
    <col min="13" max="16384" width="9.125" style="126"/>
  </cols>
  <sheetData>
    <row r="7" spans="1:12" ht="14.25" x14ac:dyDescent="0.2">
      <c r="A7" s="4" t="s">
        <v>1</v>
      </c>
      <c r="B7" s="3"/>
      <c r="C7" s="3"/>
    </row>
    <row r="8" spans="1:12" ht="14.25" x14ac:dyDescent="0.2">
      <c r="A8" s="4" t="s">
        <v>2</v>
      </c>
      <c r="B8" s="4"/>
      <c r="C8" s="4"/>
    </row>
    <row r="9" spans="1:12" ht="19.5" x14ac:dyDescent="0.35">
      <c r="A9" s="26" t="s">
        <v>205</v>
      </c>
      <c r="B9" s="26"/>
      <c r="C9" s="26"/>
      <c r="D9" s="26"/>
      <c r="E9" s="206"/>
      <c r="F9" s="206"/>
    </row>
    <row r="10" spans="1:12" ht="18" x14ac:dyDescent="0.2">
      <c r="A10" s="2" t="s">
        <v>206</v>
      </c>
      <c r="B10" s="2"/>
      <c r="C10" s="2"/>
    </row>
    <row r="11" spans="1:12" ht="18" x14ac:dyDescent="0.25">
      <c r="A11" s="2" t="s">
        <v>225</v>
      </c>
    </row>
    <row r="12" spans="1:12" ht="15.75" thickBot="1" x14ac:dyDescent="0.3"/>
    <row r="13" spans="1:12" ht="24.75" customHeight="1" x14ac:dyDescent="0.2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 x14ac:dyDescent="0.25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 x14ac:dyDescent="0.3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8"/>
    </row>
    <row r="16" spans="1:12" ht="18" x14ac:dyDescent="0.3">
      <c r="A16" s="87"/>
      <c r="B16" s="209" t="s">
        <v>4</v>
      </c>
      <c r="C16" s="163" t="s">
        <v>163</v>
      </c>
      <c r="D16" s="210">
        <v>25000</v>
      </c>
      <c r="E16" s="210">
        <v>35000</v>
      </c>
      <c r="F16" s="210">
        <v>25000</v>
      </c>
      <c r="G16" s="155">
        <v>28500</v>
      </c>
      <c r="H16" s="155">
        <v>25000</v>
      </c>
      <c r="I16" s="155">
        <v>27700</v>
      </c>
      <c r="K16" s="208"/>
      <c r="L16" s="211"/>
    </row>
    <row r="17" spans="1:16" ht="18" x14ac:dyDescent="0.3">
      <c r="A17" s="88"/>
      <c r="B17" s="212" t="s">
        <v>5</v>
      </c>
      <c r="C17" s="164" t="s">
        <v>164</v>
      </c>
      <c r="D17" s="202">
        <v>25000</v>
      </c>
      <c r="E17" s="202">
        <v>37000</v>
      </c>
      <c r="F17" s="202">
        <v>22500</v>
      </c>
      <c r="G17" s="125">
        <v>27500</v>
      </c>
      <c r="H17" s="125">
        <v>35000</v>
      </c>
      <c r="I17" s="155">
        <v>29400</v>
      </c>
      <c r="K17" s="208"/>
      <c r="L17" s="211"/>
    </row>
    <row r="18" spans="1:16" ht="18" x14ac:dyDescent="0.3">
      <c r="A18" s="88"/>
      <c r="B18" s="212" t="s">
        <v>6</v>
      </c>
      <c r="C18" s="164" t="s">
        <v>165</v>
      </c>
      <c r="D18" s="202">
        <v>24000</v>
      </c>
      <c r="E18" s="202">
        <v>30000</v>
      </c>
      <c r="F18" s="202">
        <v>24000</v>
      </c>
      <c r="G18" s="125">
        <v>19000</v>
      </c>
      <c r="H18" s="125">
        <v>31666</v>
      </c>
      <c r="I18" s="155">
        <v>25733.200000000001</v>
      </c>
      <c r="K18" s="208"/>
      <c r="L18" s="211"/>
    </row>
    <row r="19" spans="1:16" ht="18" x14ac:dyDescent="0.3">
      <c r="A19" s="88"/>
      <c r="B19" s="212" t="s">
        <v>7</v>
      </c>
      <c r="C19" s="164" t="s">
        <v>166</v>
      </c>
      <c r="D19" s="202">
        <v>12000</v>
      </c>
      <c r="E19" s="202">
        <v>12000</v>
      </c>
      <c r="F19" s="202">
        <v>11500</v>
      </c>
      <c r="G19" s="125">
        <v>12500</v>
      </c>
      <c r="H19" s="125">
        <v>10000</v>
      </c>
      <c r="I19" s="155">
        <v>11600</v>
      </c>
      <c r="K19" s="208"/>
      <c r="L19" s="211"/>
      <c r="P19" s="207"/>
    </row>
    <row r="20" spans="1:16" ht="18" x14ac:dyDescent="0.3">
      <c r="A20" s="88"/>
      <c r="B20" s="212" t="s">
        <v>8</v>
      </c>
      <c r="C20" s="164" t="s">
        <v>167</v>
      </c>
      <c r="D20" s="202">
        <v>69000</v>
      </c>
      <c r="E20" s="202">
        <v>25000</v>
      </c>
      <c r="F20" s="202">
        <v>42500</v>
      </c>
      <c r="G20" s="125">
        <v>37500</v>
      </c>
      <c r="H20" s="125">
        <v>36666</v>
      </c>
      <c r="I20" s="155">
        <v>42133.2</v>
      </c>
      <c r="K20" s="208"/>
      <c r="L20" s="211"/>
    </row>
    <row r="21" spans="1:16" ht="18.75" customHeight="1" x14ac:dyDescent="0.3">
      <c r="A21" s="88"/>
      <c r="B21" s="212" t="s">
        <v>9</v>
      </c>
      <c r="C21" s="164" t="s">
        <v>168</v>
      </c>
      <c r="D21" s="202">
        <v>35000</v>
      </c>
      <c r="E21" s="202">
        <v>40000</v>
      </c>
      <c r="F21" s="202">
        <v>30000</v>
      </c>
      <c r="G21" s="125">
        <v>25000</v>
      </c>
      <c r="H21" s="125">
        <v>23333</v>
      </c>
      <c r="I21" s="155">
        <v>30666.6</v>
      </c>
      <c r="K21" s="208"/>
      <c r="L21" s="211"/>
    </row>
    <row r="22" spans="1:16" ht="18" x14ac:dyDescent="0.3">
      <c r="A22" s="88"/>
      <c r="B22" s="212" t="s">
        <v>10</v>
      </c>
      <c r="C22" s="164" t="s">
        <v>169</v>
      </c>
      <c r="D22" s="202">
        <v>25000</v>
      </c>
      <c r="E22" s="202">
        <v>20000</v>
      </c>
      <c r="F22" s="202">
        <v>17500</v>
      </c>
      <c r="G22" s="125">
        <v>20000</v>
      </c>
      <c r="H22" s="125">
        <v>16666</v>
      </c>
      <c r="I22" s="155">
        <v>19833.2</v>
      </c>
      <c r="K22" s="208"/>
      <c r="L22" s="211"/>
    </row>
    <row r="23" spans="1:16" ht="18" x14ac:dyDescent="0.3">
      <c r="A23" s="88"/>
      <c r="B23" s="212" t="s">
        <v>11</v>
      </c>
      <c r="C23" s="164" t="s">
        <v>170</v>
      </c>
      <c r="D23" s="202">
        <v>6000</v>
      </c>
      <c r="E23" s="202">
        <v>7000</v>
      </c>
      <c r="F23" s="202">
        <v>6000</v>
      </c>
      <c r="G23" s="125">
        <v>5000</v>
      </c>
      <c r="H23" s="125">
        <v>5000</v>
      </c>
      <c r="I23" s="155">
        <v>5800</v>
      </c>
      <c r="K23" s="208"/>
      <c r="L23" s="211"/>
    </row>
    <row r="24" spans="1:16" ht="18" x14ac:dyDescent="0.3">
      <c r="A24" s="88"/>
      <c r="B24" s="212" t="s">
        <v>12</v>
      </c>
      <c r="C24" s="164" t="s">
        <v>171</v>
      </c>
      <c r="D24" s="202">
        <v>8000</v>
      </c>
      <c r="E24" s="202">
        <v>5000</v>
      </c>
      <c r="F24" s="202">
        <v>8000</v>
      </c>
      <c r="G24" s="125">
        <v>5000</v>
      </c>
      <c r="H24" s="125">
        <v>5000</v>
      </c>
      <c r="I24" s="155">
        <v>6200</v>
      </c>
      <c r="K24" s="208"/>
      <c r="L24" s="211"/>
    </row>
    <row r="25" spans="1:16" ht="18" x14ac:dyDescent="0.3">
      <c r="A25" s="88"/>
      <c r="B25" s="212" t="s">
        <v>13</v>
      </c>
      <c r="C25" s="164" t="s">
        <v>172</v>
      </c>
      <c r="D25" s="202">
        <v>6000</v>
      </c>
      <c r="E25" s="202">
        <v>5000</v>
      </c>
      <c r="F25" s="202">
        <v>8000</v>
      </c>
      <c r="G25" s="125">
        <v>5000</v>
      </c>
      <c r="H25" s="125">
        <v>5000</v>
      </c>
      <c r="I25" s="155">
        <v>5800</v>
      </c>
      <c r="K25" s="208"/>
      <c r="L25" s="211"/>
    </row>
    <row r="26" spans="1:16" ht="18" x14ac:dyDescent="0.3">
      <c r="A26" s="88"/>
      <c r="B26" s="212" t="s">
        <v>14</v>
      </c>
      <c r="C26" s="164" t="s">
        <v>173</v>
      </c>
      <c r="D26" s="202">
        <v>6000</v>
      </c>
      <c r="E26" s="202">
        <v>5000</v>
      </c>
      <c r="F26" s="202">
        <v>6500</v>
      </c>
      <c r="G26" s="125">
        <v>5000</v>
      </c>
      <c r="H26" s="125">
        <v>5000</v>
      </c>
      <c r="I26" s="155">
        <v>5500</v>
      </c>
      <c r="K26" s="208"/>
      <c r="L26" s="211"/>
    </row>
    <row r="27" spans="1:16" ht="18" x14ac:dyDescent="0.3">
      <c r="A27" s="88"/>
      <c r="B27" s="212" t="s">
        <v>15</v>
      </c>
      <c r="C27" s="164" t="s">
        <v>174</v>
      </c>
      <c r="D27" s="202">
        <v>20000</v>
      </c>
      <c r="E27" s="202">
        <v>15000</v>
      </c>
      <c r="F27" s="202">
        <v>17500</v>
      </c>
      <c r="G27" s="125">
        <v>12500</v>
      </c>
      <c r="H27" s="125">
        <v>16666</v>
      </c>
      <c r="I27" s="155">
        <v>16333.2</v>
      </c>
      <c r="K27" s="208"/>
      <c r="L27" s="211"/>
    </row>
    <row r="28" spans="1:16" ht="18" x14ac:dyDescent="0.3">
      <c r="A28" s="88"/>
      <c r="B28" s="212" t="s">
        <v>16</v>
      </c>
      <c r="C28" s="164" t="s">
        <v>175</v>
      </c>
      <c r="D28" s="202">
        <v>6000</v>
      </c>
      <c r="E28" s="202">
        <v>5000</v>
      </c>
      <c r="F28" s="202">
        <v>7500</v>
      </c>
      <c r="G28" s="125">
        <v>7000</v>
      </c>
      <c r="H28" s="125">
        <v>5000</v>
      </c>
      <c r="I28" s="155">
        <v>6100</v>
      </c>
      <c r="K28" s="208"/>
      <c r="L28" s="211"/>
    </row>
    <row r="29" spans="1:16" ht="18" x14ac:dyDescent="0.3">
      <c r="A29" s="88"/>
      <c r="B29" s="212" t="s">
        <v>17</v>
      </c>
      <c r="C29" s="164" t="s">
        <v>176</v>
      </c>
      <c r="D29" s="202">
        <v>20000</v>
      </c>
      <c r="E29" s="202">
        <v>20000</v>
      </c>
      <c r="F29" s="202">
        <v>17500</v>
      </c>
      <c r="G29" s="125">
        <v>22500</v>
      </c>
      <c r="H29" s="125">
        <v>20666</v>
      </c>
      <c r="I29" s="155">
        <v>20133.2</v>
      </c>
      <c r="K29" s="208"/>
      <c r="L29" s="211"/>
    </row>
    <row r="30" spans="1:16" ht="18" x14ac:dyDescent="0.3">
      <c r="A30" s="88"/>
      <c r="B30" s="212" t="s">
        <v>18</v>
      </c>
      <c r="C30" s="164" t="s">
        <v>177</v>
      </c>
      <c r="D30" s="202">
        <v>25500</v>
      </c>
      <c r="E30" s="202">
        <v>35000</v>
      </c>
      <c r="F30" s="202">
        <v>15000</v>
      </c>
      <c r="G30" s="125">
        <v>13000</v>
      </c>
      <c r="H30" s="125">
        <v>13333</v>
      </c>
      <c r="I30" s="155">
        <v>20366.599999999999</v>
      </c>
      <c r="K30" s="208"/>
      <c r="L30" s="211"/>
    </row>
    <row r="31" spans="1:16" ht="16.5" customHeight="1" thickBot="1" x14ac:dyDescent="0.35">
      <c r="A31" s="89"/>
      <c r="B31" s="213" t="s">
        <v>19</v>
      </c>
      <c r="C31" s="165" t="s">
        <v>178</v>
      </c>
      <c r="D31" s="203">
        <v>20000</v>
      </c>
      <c r="E31" s="203">
        <v>22000</v>
      </c>
      <c r="F31" s="203">
        <v>20000</v>
      </c>
      <c r="G31" s="158">
        <v>17000</v>
      </c>
      <c r="H31" s="158">
        <v>20000</v>
      </c>
      <c r="I31" s="155">
        <v>19800</v>
      </c>
      <c r="K31" s="208"/>
      <c r="L31" s="211"/>
    </row>
    <row r="32" spans="1:16" ht="17.25" customHeight="1" thickBot="1" x14ac:dyDescent="0.3">
      <c r="A32" s="86" t="s">
        <v>20</v>
      </c>
      <c r="B32" s="120" t="s">
        <v>21</v>
      </c>
      <c r="C32" s="5"/>
      <c r="D32" s="248"/>
      <c r="E32" s="248"/>
      <c r="F32" s="248"/>
      <c r="G32" s="248"/>
      <c r="H32" s="248"/>
      <c r="I32" s="155"/>
      <c r="K32" s="214"/>
      <c r="L32" s="215"/>
    </row>
    <row r="33" spans="1:12" ht="18" x14ac:dyDescent="0.3">
      <c r="A33" s="87"/>
      <c r="B33" s="209" t="s">
        <v>26</v>
      </c>
      <c r="C33" s="166" t="s">
        <v>179</v>
      </c>
      <c r="D33" s="210">
        <v>34000</v>
      </c>
      <c r="E33" s="210">
        <v>20000</v>
      </c>
      <c r="F33" s="210">
        <v>25000</v>
      </c>
      <c r="G33" s="155">
        <v>28000</v>
      </c>
      <c r="H33" s="155">
        <v>23333</v>
      </c>
      <c r="I33" s="155">
        <v>26066.6</v>
      </c>
      <c r="K33" s="216"/>
      <c r="L33" s="211"/>
    </row>
    <row r="34" spans="1:12" ht="18" x14ac:dyDescent="0.3">
      <c r="A34" s="88"/>
      <c r="B34" s="212" t="s">
        <v>27</v>
      </c>
      <c r="C34" s="164" t="s">
        <v>180</v>
      </c>
      <c r="D34" s="202">
        <v>34000</v>
      </c>
      <c r="E34" s="202">
        <v>20000</v>
      </c>
      <c r="F34" s="202">
        <v>21000</v>
      </c>
      <c r="G34" s="125">
        <v>30000</v>
      </c>
      <c r="H34" s="125">
        <v>23333</v>
      </c>
      <c r="I34" s="155">
        <v>25666.6</v>
      </c>
      <c r="K34" s="216"/>
      <c r="L34" s="211"/>
    </row>
    <row r="35" spans="1:12" ht="18" x14ac:dyDescent="0.3">
      <c r="A35" s="88"/>
      <c r="B35" s="209" t="s">
        <v>28</v>
      </c>
      <c r="C35" s="164" t="s">
        <v>181</v>
      </c>
      <c r="D35" s="202">
        <v>29000</v>
      </c>
      <c r="E35" s="202">
        <v>25000</v>
      </c>
      <c r="F35" s="202">
        <v>27500</v>
      </c>
      <c r="G35" s="125">
        <v>25000</v>
      </c>
      <c r="H35" s="125">
        <v>26666</v>
      </c>
      <c r="I35" s="155">
        <v>26633.200000000001</v>
      </c>
      <c r="K35" s="216"/>
      <c r="L35" s="211"/>
    </row>
    <row r="36" spans="1:12" ht="18" x14ac:dyDescent="0.3">
      <c r="A36" s="88"/>
      <c r="B36" s="212" t="s">
        <v>29</v>
      </c>
      <c r="C36" s="164" t="s">
        <v>182</v>
      </c>
      <c r="D36" s="202">
        <v>20000</v>
      </c>
      <c r="E36" s="202">
        <v>12000</v>
      </c>
      <c r="F36" s="202">
        <v>15000</v>
      </c>
      <c r="G36" s="125">
        <v>15000</v>
      </c>
      <c r="H36" s="125">
        <v>16666</v>
      </c>
      <c r="I36" s="155">
        <v>15733.2</v>
      </c>
      <c r="K36" s="216"/>
      <c r="L36" s="211"/>
    </row>
    <row r="37" spans="1:12" ht="16.5" customHeight="1" thickBot="1" x14ac:dyDescent="0.35">
      <c r="A37" s="89"/>
      <c r="B37" s="209" t="s">
        <v>30</v>
      </c>
      <c r="C37" s="164" t="s">
        <v>183</v>
      </c>
      <c r="D37" s="202">
        <v>20000</v>
      </c>
      <c r="E37" s="202">
        <v>15000</v>
      </c>
      <c r="F37" s="202">
        <v>20000</v>
      </c>
      <c r="G37" s="125">
        <v>15000</v>
      </c>
      <c r="H37" s="125">
        <v>15000</v>
      </c>
      <c r="I37" s="155">
        <v>17000</v>
      </c>
      <c r="K37" s="216"/>
      <c r="L37" s="211"/>
    </row>
    <row r="38" spans="1:12" ht="17.25" customHeight="1" thickBot="1" x14ac:dyDescent="0.3">
      <c r="A38" s="86" t="s">
        <v>25</v>
      </c>
      <c r="B38" s="120" t="s">
        <v>51</v>
      </c>
      <c r="C38" s="5"/>
      <c r="D38" s="248"/>
      <c r="E38" s="248"/>
      <c r="F38" s="248"/>
      <c r="G38" s="248"/>
      <c r="H38" s="248"/>
      <c r="I38" s="155"/>
      <c r="K38" s="214"/>
      <c r="L38" s="215"/>
    </row>
    <row r="39" spans="1:12" ht="18" x14ac:dyDescent="0.3">
      <c r="A39" s="87"/>
      <c r="B39" s="217" t="s">
        <v>31</v>
      </c>
      <c r="C39" s="167" t="s">
        <v>213</v>
      </c>
      <c r="D39" s="181">
        <v>600000</v>
      </c>
      <c r="E39" s="181">
        <v>500000</v>
      </c>
      <c r="F39" s="181">
        <v>670000</v>
      </c>
      <c r="G39" s="218">
        <v>480000</v>
      </c>
      <c r="H39" s="218">
        <v>500000</v>
      </c>
      <c r="I39" s="155">
        <v>550000</v>
      </c>
      <c r="K39" s="216"/>
      <c r="L39" s="211"/>
    </row>
    <row r="40" spans="1:12" ht="18.75" thickBot="1" x14ac:dyDescent="0.35">
      <c r="A40" s="89"/>
      <c r="B40" s="213" t="s">
        <v>32</v>
      </c>
      <c r="C40" s="165" t="s">
        <v>185</v>
      </c>
      <c r="D40" s="193">
        <v>450000</v>
      </c>
      <c r="E40" s="193">
        <v>420000</v>
      </c>
      <c r="F40" s="193">
        <v>500000</v>
      </c>
      <c r="G40" s="219">
        <v>400000</v>
      </c>
      <c r="H40" s="219">
        <v>453333</v>
      </c>
      <c r="I40" s="220">
        <v>444666.6</v>
      </c>
      <c r="K40" s="216"/>
      <c r="L40" s="211"/>
    </row>
    <row r="41" spans="1:12" ht="15.75" thickBot="1" x14ac:dyDescent="0.3">
      <c r="D41" s="249">
        <v>1519500</v>
      </c>
      <c r="E41" s="250">
        <v>1330000</v>
      </c>
      <c r="F41" s="250">
        <v>1557500</v>
      </c>
      <c r="G41" s="250">
        <v>1255000</v>
      </c>
      <c r="H41" s="250">
        <v>1332327</v>
      </c>
      <c r="I41" s="251">
        <v>1398865.4</v>
      </c>
    </row>
    <row r="44" spans="1:12" ht="14.25" customHeight="1" x14ac:dyDescent="0.25"/>
    <row r="48" spans="1:12" ht="15" customHeight="1" x14ac:dyDescent="0.25"/>
    <row r="49" spans="11:12" s="126" customFormat="1" ht="15" customHeight="1" x14ac:dyDescent="0.2">
      <c r="K49" s="207"/>
      <c r="L49" s="207"/>
    </row>
    <row r="50" spans="11:12" s="126" customFormat="1" ht="15" customHeight="1" x14ac:dyDescent="0.2">
      <c r="K50" s="207"/>
      <c r="L50" s="207"/>
    </row>
    <row r="51" spans="11:12" s="126" customFormat="1" ht="15" customHeight="1" x14ac:dyDescent="0.2">
      <c r="K51" s="207"/>
      <c r="L51" s="207"/>
    </row>
    <row r="52" spans="11:12" s="126" customFormat="1" ht="15" customHeight="1" x14ac:dyDescent="0.2">
      <c r="K52" s="207"/>
      <c r="L52" s="207"/>
    </row>
    <row r="53" spans="11:12" s="126" customFormat="1" ht="15" customHeight="1" x14ac:dyDescent="0.2">
      <c r="K53" s="207"/>
      <c r="L53" s="207"/>
    </row>
    <row r="54" spans="11:12" s="126" customFormat="1" ht="15" customHeight="1" x14ac:dyDescent="0.2">
      <c r="K54" s="207"/>
      <c r="L54" s="207"/>
    </row>
    <row r="55" spans="11:12" s="126" customFormat="1" ht="15" customHeight="1" x14ac:dyDescent="0.2">
      <c r="K55" s="207"/>
      <c r="L55" s="207"/>
    </row>
    <row r="56" spans="11:12" s="126" customFormat="1" ht="15" customHeight="1" x14ac:dyDescent="0.2">
      <c r="K56" s="207"/>
      <c r="L56" s="207"/>
    </row>
    <row r="57" spans="11:12" s="126" customFormat="1" ht="15" customHeight="1" x14ac:dyDescent="0.2">
      <c r="K57" s="207"/>
      <c r="L57" s="207"/>
    </row>
    <row r="58" spans="11:12" s="126" customFormat="1" ht="15" customHeight="1" x14ac:dyDescent="0.2">
      <c r="K58" s="207"/>
      <c r="L58" s="207"/>
    </row>
    <row r="59" spans="11:12" s="126" customFormat="1" ht="15" customHeight="1" x14ac:dyDescent="0.2">
      <c r="K59" s="207"/>
      <c r="L59" s="207"/>
    </row>
    <row r="60" spans="11:12" s="126" customFormat="1" ht="15" customHeight="1" x14ac:dyDescent="0.2">
      <c r="K60" s="207"/>
      <c r="L60" s="207"/>
    </row>
    <row r="61" spans="11:12" s="126" customFormat="1" ht="15" customHeight="1" x14ac:dyDescent="0.2">
      <c r="K61" s="207"/>
      <c r="L61" s="207"/>
    </row>
    <row r="62" spans="11:12" s="126" customFormat="1" ht="15" customHeight="1" x14ac:dyDescent="0.2">
      <c r="K62" s="207"/>
      <c r="L62" s="207"/>
    </row>
    <row r="63" spans="11:12" s="126" customFormat="1" ht="15" customHeight="1" x14ac:dyDescent="0.2">
      <c r="K63" s="207"/>
      <c r="L63" s="207"/>
    </row>
    <row r="64" spans="11:12" s="126" customFormat="1" ht="15" customHeight="1" x14ac:dyDescent="0.2">
      <c r="K64" s="207"/>
      <c r="L64" s="207"/>
    </row>
    <row r="65" spans="11:12" s="126" customFormat="1" ht="15" customHeight="1" x14ac:dyDescent="0.2">
      <c r="K65" s="207"/>
      <c r="L65" s="207"/>
    </row>
    <row r="66" spans="11:12" s="126" customFormat="1" ht="15" customHeight="1" x14ac:dyDescent="0.2">
      <c r="K66" s="207"/>
      <c r="L66" s="207"/>
    </row>
    <row r="67" spans="11:12" s="126" customFormat="1" ht="15" customHeight="1" x14ac:dyDescent="0.2">
      <c r="K67" s="207"/>
      <c r="L67" s="207"/>
    </row>
    <row r="68" spans="11:12" s="126" customFormat="1" ht="15" customHeight="1" x14ac:dyDescent="0.2">
      <c r="K68" s="207"/>
      <c r="L68" s="207"/>
    </row>
    <row r="69" spans="11:12" s="126" customFormat="1" ht="15" customHeight="1" x14ac:dyDescent="0.2">
      <c r="K69" s="207"/>
      <c r="L69" s="207"/>
    </row>
    <row r="70" spans="11:12" s="126" customFormat="1" ht="15" customHeight="1" x14ac:dyDescent="0.2">
      <c r="K70" s="207"/>
      <c r="L70" s="207"/>
    </row>
    <row r="71" spans="11:12" s="126" customFormat="1" ht="15" customHeight="1" x14ac:dyDescent="0.2">
      <c r="K71" s="207"/>
      <c r="L71" s="207"/>
    </row>
    <row r="72" spans="11:12" s="126" customFormat="1" ht="15" customHeight="1" x14ac:dyDescent="0.2">
      <c r="K72" s="207"/>
      <c r="L72" s="207"/>
    </row>
    <row r="73" spans="11:12" s="126" customFormat="1" ht="15" customHeight="1" x14ac:dyDescent="0.2">
      <c r="K73" s="207"/>
      <c r="L73" s="207"/>
    </row>
    <row r="74" spans="11:12" s="126" customFormat="1" ht="15" customHeight="1" x14ac:dyDescent="0.2">
      <c r="K74" s="207"/>
      <c r="L74" s="207"/>
    </row>
    <row r="75" spans="11:12" s="126" customFormat="1" ht="15" customHeight="1" x14ac:dyDescent="0.2">
      <c r="K75" s="207"/>
      <c r="L75" s="207"/>
    </row>
    <row r="76" spans="11:12" s="126" customFormat="1" ht="15" customHeight="1" x14ac:dyDescent="0.2">
      <c r="K76" s="207"/>
      <c r="L76" s="207"/>
    </row>
    <row r="77" spans="11:12" s="126" customFormat="1" ht="15" customHeight="1" x14ac:dyDescent="0.2">
      <c r="K77" s="207"/>
      <c r="L77" s="207"/>
    </row>
    <row r="78" spans="11:12" s="126" customFormat="1" ht="15" customHeight="1" x14ac:dyDescent="0.2">
      <c r="K78" s="207"/>
      <c r="L78" s="207"/>
    </row>
    <row r="79" spans="11:12" s="126" customFormat="1" ht="15" customHeight="1" x14ac:dyDescent="0.2">
      <c r="K79" s="207"/>
      <c r="L79" s="207"/>
    </row>
    <row r="80" spans="11:12" s="126" customFormat="1" ht="15" customHeight="1" x14ac:dyDescent="0.2">
      <c r="K80" s="207"/>
      <c r="L80" s="207"/>
    </row>
    <row r="81" spans="11:12" s="126" customFormat="1" ht="15" customHeight="1" x14ac:dyDescent="0.2">
      <c r="K81" s="207"/>
      <c r="L81" s="207"/>
    </row>
    <row r="82" spans="11:12" s="126" customFormat="1" ht="15" customHeight="1" x14ac:dyDescent="0.2">
      <c r="K82" s="207"/>
      <c r="L82" s="207"/>
    </row>
    <row r="83" spans="11:12" s="126" customFormat="1" ht="15" customHeight="1" x14ac:dyDescent="0.2">
      <c r="K83" s="207"/>
      <c r="L83" s="207"/>
    </row>
    <row r="84" spans="11:12" s="126" customFormat="1" ht="15" customHeight="1" x14ac:dyDescent="0.2">
      <c r="K84" s="207"/>
      <c r="L84" s="207"/>
    </row>
    <row r="85" spans="11:12" s="126" customFormat="1" ht="15" customHeight="1" x14ac:dyDescent="0.2">
      <c r="K85" s="207"/>
      <c r="L85" s="207"/>
    </row>
    <row r="86" spans="11:12" s="126" customFormat="1" ht="15" customHeight="1" x14ac:dyDescent="0.2">
      <c r="K86" s="207"/>
      <c r="L86" s="207"/>
    </row>
    <row r="87" spans="11:12" s="126" customFormat="1" ht="15" customHeight="1" x14ac:dyDescent="0.2">
      <c r="K87" s="207"/>
      <c r="L87" s="207"/>
    </row>
    <row r="88" spans="11:12" s="126" customFormat="1" ht="15" customHeight="1" x14ac:dyDescent="0.2">
      <c r="K88" s="207"/>
      <c r="L88" s="207"/>
    </row>
    <row r="89" spans="11:12" s="126" customFormat="1" ht="15" customHeight="1" x14ac:dyDescent="0.2">
      <c r="K89" s="207"/>
      <c r="L89" s="207"/>
    </row>
    <row r="90" spans="11:12" s="126" customFormat="1" ht="15" customHeight="1" x14ac:dyDescent="0.2">
      <c r="K90" s="207"/>
      <c r="L90" s="207"/>
    </row>
    <row r="91" spans="11:12" s="126" customFormat="1" ht="15" customHeight="1" x14ac:dyDescent="0.2">
      <c r="K91" s="207"/>
      <c r="L91" s="207"/>
    </row>
    <row r="92" spans="11:12" s="126" customFormat="1" ht="14.25" x14ac:dyDescent="0.2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27-12-2022</vt:lpstr>
      <vt:lpstr>By Order</vt:lpstr>
      <vt:lpstr>All Stores</vt:lpstr>
      <vt:lpstr>'27-12-2022'!Print_Titles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2022-12-07T09:29:27Z</cp:lastPrinted>
  <dcterms:created xsi:type="dcterms:W3CDTF">2010-10-20T06:23:14Z</dcterms:created>
  <dcterms:modified xsi:type="dcterms:W3CDTF">2022-12-28T10:43:04Z</dcterms:modified>
</cp:coreProperties>
</file>