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2-1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'12-12-2022'!$12:$14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4" i="11"/>
  <c r="G84" i="11"/>
  <c r="I83" i="11"/>
  <c r="G83" i="11"/>
  <c r="I87" i="11"/>
  <c r="G87" i="11"/>
  <c r="I88" i="11"/>
  <c r="G88" i="11"/>
  <c r="I89" i="11"/>
  <c r="G89" i="11"/>
  <c r="I78" i="11"/>
  <c r="G78" i="11"/>
  <c r="I77" i="11"/>
  <c r="G77" i="11"/>
  <c r="I76" i="11"/>
  <c r="G76" i="11"/>
  <c r="I79" i="11"/>
  <c r="G79" i="11"/>
  <c r="I80" i="11"/>
  <c r="G80" i="11"/>
  <c r="I72" i="11"/>
  <c r="G72" i="11"/>
  <c r="I68" i="11"/>
  <c r="G68" i="11"/>
  <c r="I71" i="11"/>
  <c r="G71" i="11"/>
  <c r="I73" i="11"/>
  <c r="G73" i="11"/>
  <c r="I69" i="11"/>
  <c r="G69" i="11"/>
  <c r="I70" i="11"/>
  <c r="G70" i="11"/>
  <c r="I59" i="11"/>
  <c r="G59" i="11"/>
  <c r="I60" i="11"/>
  <c r="G60" i="11"/>
  <c r="I61" i="11"/>
  <c r="G61" i="11"/>
  <c r="I58" i="11"/>
  <c r="G58" i="11"/>
  <c r="I65" i="11"/>
  <c r="G65" i="11"/>
  <c r="I57" i="11"/>
  <c r="G57" i="11"/>
  <c r="I64" i="11"/>
  <c r="G64" i="11"/>
  <c r="I63" i="11"/>
  <c r="G63" i="11"/>
  <c r="I62" i="11"/>
  <c r="G62" i="11"/>
  <c r="I50" i="11"/>
  <c r="G50" i="11"/>
  <c r="I49" i="11"/>
  <c r="G49" i="11"/>
  <c r="I51" i="11"/>
  <c r="G51" i="11"/>
  <c r="I54" i="11"/>
  <c r="G54" i="11"/>
  <c r="I53" i="11"/>
  <c r="G53" i="11"/>
  <c r="I52" i="11"/>
  <c r="G52" i="11"/>
  <c r="I45" i="11"/>
  <c r="G45" i="11"/>
  <c r="I43" i="11"/>
  <c r="G43" i="11"/>
  <c r="I46" i="11"/>
  <c r="G46" i="11"/>
  <c r="I41" i="11"/>
  <c r="G41" i="11"/>
  <c r="I44" i="11"/>
  <c r="G44" i="11"/>
  <c r="I42" i="11"/>
  <c r="G42" i="11"/>
  <c r="I34" i="11"/>
  <c r="G34" i="11"/>
  <c r="I37" i="11"/>
  <c r="G37" i="11"/>
  <c r="I35" i="11"/>
  <c r="G35" i="11"/>
  <c r="I38" i="11"/>
  <c r="G38" i="11"/>
  <c r="I36" i="11"/>
  <c r="G36" i="11"/>
  <c r="I21" i="11"/>
  <c r="G21" i="11"/>
  <c r="I19" i="11"/>
  <c r="G19" i="11"/>
  <c r="I17" i="11"/>
  <c r="G17" i="11"/>
  <c r="I27" i="11"/>
  <c r="G27" i="11"/>
  <c r="I25" i="11"/>
  <c r="G25" i="11"/>
  <c r="I22" i="11"/>
  <c r="G22" i="11"/>
  <c r="I23" i="11"/>
  <c r="G23" i="11"/>
  <c r="I30" i="11"/>
  <c r="G30" i="11"/>
  <c r="I26" i="11"/>
  <c r="G26" i="11"/>
  <c r="I20" i="11"/>
  <c r="G20" i="11"/>
  <c r="I16" i="11"/>
  <c r="G16" i="11"/>
  <c r="I24" i="11"/>
  <c r="G24" i="11"/>
  <c r="I18" i="11"/>
  <c r="G18" i="11"/>
  <c r="I29" i="11"/>
  <c r="G29" i="11"/>
  <c r="I31" i="11"/>
  <c r="G31" i="11"/>
  <c r="I28" i="11"/>
  <c r="G28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<sst xmlns="http://schemas.openxmlformats.org/spreadsheetml/2006/main" count="849" uniqueCount="227">
  <si>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</si>
  <si>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</si>
  <si>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</si>
  <si>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</si>
  <si>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</si>
  <si>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</si>
  <si>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</si>
  <si>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</si>
  <si>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</si>
  <si>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</si>
  <si>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</si>
  <si>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</si>
  <si>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</si>
  <si>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</si>
  <si>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</si>
  <si>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</si>
  <si>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</si>
  <si>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</si>
  <si>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</si>
  <si>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</si>
  <si>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</si>
  <si>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</si>
  <si>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</si>
  <si>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</si>
  <si>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</si>
  <si>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</si>
  <si>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</si>
  <si>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</si>
  <si>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</si>
  <si>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</si>
  <si>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</si>
  <si>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</si>
  <si>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</si>
  <si>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</si>
  <si>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</si>
  <si>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</si>
  <si>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</si>
  <si>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</si>
  <si>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</si>
  <si>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</si>
  <si>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</si>
  <si>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</si>
  <si>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</si>
  <si>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</si>
  <si>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</si>
  <si>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</si>
  <si>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</si>
  <si>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</si>
  <si>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</si>
  <si>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</si>
  <si>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</si>
  <si>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</si>
  <si>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</si>
  <si>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</si>
  <si>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</si>
  <si>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</si>
  <si>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</si>
  <si>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</si>
  <si>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</si>
  <si>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</si>
  <si>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</si>
  <si>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</si>
  <si>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</si>
  <si>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</si>
  <si>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</si>
  <si>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</si>
  <si>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</si>
  <si>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</si>
  <si>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</si>
  <si>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</si>
  <si>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</si>
  <si>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</si>
  <si>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</si>
  <si>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</si>
  <si>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</si>
  <si>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</si>
  <si>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</si>
  <si>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</si>
  <si>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</si>
  <si>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</si>
  <si>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</si>
  <si>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</si>
  <si>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</si>
  <si>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</si>
  <si>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</si>
  <si>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</si>
  <si>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</si>
  <si>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</si>
  <si>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</si>
  <si>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</si>
  <si>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</si>
  <si>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</si>
  <si>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</si>
  <si>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</si>
  <si>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</si>
  <si>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</si>
  <si>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</si>
  <si>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</si>
  <si>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</si>
  <si>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</si>
  <si>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</si>
  <si>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</si>
  <si>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</si>
  <si>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</si>
  <si>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</si>
  <si>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</si>
  <si>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</si>
  <si>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</si>
  <si>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</si>
  <si>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</si>
  <si>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</si>
  <si>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</si>
  <si>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</si>
  <si>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</si>
  <si>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</si>
  <si>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</si>
  <si>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</si>
  <si>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</si>
  <si>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</si>
  <si>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</si>
  <si>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</si>
  <si>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</si>
  <si>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</si>
  <si>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</si>
  <si>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</si>
  <si>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</si>
  <si>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</si>
  <si>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</si>
  <si>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</si>
  <si>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</si>
  <si>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</si>
  <si>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</si>
  <si>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</si>
  <si>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</si>
  <si>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</si>
  <si>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</si>
  <si>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</si>
  <si>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</si>
  <si>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</si>
  <si>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</si>
  <si>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</si>
  <si>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</si>
  <si>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</si>
  <si>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</si>
  <si>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</si>
  <si>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</si>
  <si>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</si>
  <si>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</si>
  <si>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</si>
  <si>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</si>
  <si>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</si>
  <si>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</si>
  <si>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</si>
  <si>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</si>
  <si>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</si>
  <si>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</si>
  <si>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</si>
  <si>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</si>
  <si>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</si>
  <si>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</si>
  <si>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</si>
  <si>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</si>
  <si>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</si>
  <si>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</si>
  <si>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</si>
  <si>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</si>
  <si>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</si>
  <si>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</si>
  <si>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</si>
  <si>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</si>
  <si>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</si>
  <si>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</si>
  <si>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</si>
  <si>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</si>
  <si>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</si>
  <si>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</si>
  <si>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</si>
  <si>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</si>
  <si>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</si>
  <si>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</si>
  <si>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</si>
  <si>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</si>
  <si>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</si>
  <si>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</si>
  <si>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</si>
  <si>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</si>
  <si>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</si>
  <si>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</si>
  <si>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</si>
  <si>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</si>
  <si>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</si>
  <si>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</si>
  <si>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</si>
  <si>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</si>
  <si>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</si>
  <si>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</si>
  <si>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</si>
  <si>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</si>
  <si>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</si>
  <si>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</si>
  <si>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</si>
  <si>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</si>
  <si>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</si>
  <si>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</si>
  <si>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</si>
  <si>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</si>
  <si>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</si>
  <si>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</si>
  <si>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</si>
  <si>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</si>
  <si>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</si>
  <si>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</si>
  <si>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</si>
  <si>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</si>
  <si>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</si>
  <si>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</si>
  <si>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</si>
  <si>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 xml:space="preserve"> التاريخ 5 كانون الأول 2022</t>
  </si>
  <si>
    <t>معدل أسعار  السوبرماركات في 05-12-2022 (ل.ل.)</t>
  </si>
  <si>
    <t>معدل الأسعار في كانون الأول 2021 (ل.ل.)</t>
  </si>
  <si>
    <t>معدل أسعار المحلات والملاحم في 05-12-2022 (ل.ل.)</t>
  </si>
  <si>
    <t>المعدل العام للأسعار في 05-12-2022  (ل.ل.)</t>
  </si>
  <si>
    <t xml:space="preserve"> التاريخ 12 كانون الأول 2022 </t>
  </si>
  <si>
    <t xml:space="preserve"> التاريخ 12 كانون الأول 2022</t>
  </si>
  <si>
    <t>معدل أسعار  السوبرماركات في 12-12-2022 (ل.ل.)</t>
  </si>
  <si>
    <t>معدل أسعار المحلات والملاحم في 12-12-2022 (ل.ل.)</t>
  </si>
  <si>
    <t>المعدل العام للأسعار في 12-12-2022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</si>
</sst>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8" zoomScaleNormal="100" workbookViewId="0">
      <selection activeCell="F79" sqref="F7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219</v>
      </c>
      <c r="F12" s="224" t="s">
        <v>224</v>
      </c>
      <c r="G12" s="224" t="s">
        <v>197</v>
      </c>
      <c r="H12" s="224" t="s">
        <v>218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11707.775</v>
      </c>
      <c r="F15" s="190">
        <v>27160.888888888891</v>
      </c>
      <c r="G15" s="45">
        <f t="shared" ref="G15:G30" si="0">(F15-E15)/E15</f>
        <v>1.3199018505983324</v>
      </c>
      <c r="H15" s="190">
        <v>28710.888888888891</v>
      </c>
      <c r="I15" s="45">
        <f t="shared" ref="I15:I30" si="1">(F15-H15)/H15</f>
        <v>-5.3986485963513645E-2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22340.378472222223</v>
      </c>
      <c r="F16" s="184">
        <v>40748.5</v>
      </c>
      <c r="G16" s="48">
        <f t="shared" si="0"/>
        <v>0.82398431837966535</v>
      </c>
      <c r="H16" s="184">
        <v>37124.75</v>
      </c>
      <c r="I16" s="44">
        <f t="shared" si="1"/>
        <v>9.761008491639675E-2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12645.361111111111</v>
      </c>
      <c r="F17" s="184">
        <v>24373.5</v>
      </c>
      <c r="G17" s="48">
        <f t="shared" si="0"/>
        <v>0.92746571535894806</v>
      </c>
      <c r="H17" s="184">
        <v>25437.25</v>
      </c>
      <c r="I17" s="44">
        <f t="shared" si="1"/>
        <v>-4.1818592811722968E-2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4787.4750000000004</v>
      </c>
      <c r="F18" s="184">
        <v>12220.888888888889</v>
      </c>
      <c r="G18" s="48">
        <f t="shared" si="0"/>
        <v>1.5526794163706104</v>
      </c>
      <c r="H18" s="184">
        <v>12332</v>
      </c>
      <c r="I18" s="44">
        <f t="shared" si="1"/>
        <v>-9.0099830612318608E-3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24956.630952380954</v>
      </c>
      <c r="F19" s="184">
        <v>38342.857142857145</v>
      </c>
      <c r="G19" s="48">
        <f t="shared" si="0"/>
        <v>0.53637953840877295</v>
      </c>
      <c r="H19" s="184">
        <v>32699.714285714286</v>
      </c>
      <c r="I19" s="44">
        <f t="shared" si="1"/>
        <v>0.17257468392034886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11735.075000000001</v>
      </c>
      <c r="F20" s="184">
        <v>39333.111111111109</v>
      </c>
      <c r="G20" s="48">
        <f t="shared" si="0"/>
        <v>2.3517562615587124</v>
      </c>
      <c r="H20" s="184">
        <v>41777.555555555555</v>
      </c>
      <c r="I20" s="44">
        <f t="shared" si="1"/>
        <v>-5.8510949526327287E-2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10718.775</v>
      </c>
      <c r="F21" s="184">
        <v>24660.888888888891</v>
      </c>
      <c r="G21" s="48">
        <f t="shared" si="0"/>
        <v>1.3007189617180033</v>
      </c>
      <c r="H21" s="184">
        <v>24333.111111111109</v>
      </c>
      <c r="I21" s="44">
        <f t="shared" si="1"/>
        <v>1.3470442652444448E-2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2241.5</v>
      </c>
      <c r="F22" s="184">
        <v>5216.4444444444443</v>
      </c>
      <c r="G22" s="48">
        <f t="shared" si="0"/>
        <v>1.3272114407514808</v>
      </c>
      <c r="H22" s="184">
        <v>4972</v>
      </c>
      <c r="I22" s="44">
        <f t="shared" si="1"/>
        <v>4.9164208456243835E-2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3444.6979166666665</v>
      </c>
      <c r="F23" s="184">
        <v>7306.25</v>
      </c>
      <c r="G23" s="48">
        <f t="shared" si="0"/>
        <v>1.1210132722087993</v>
      </c>
      <c r="H23" s="184">
        <v>5968.75</v>
      </c>
      <c r="I23" s="44">
        <f t="shared" si="1"/>
        <v>0.22408376963350785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3034.6666666666665</v>
      </c>
      <c r="F24" s="184">
        <v>6968.75</v>
      </c>
      <c r="G24" s="48">
        <f t="shared" si="0"/>
        <v>1.2963807117750441</v>
      </c>
      <c r="H24" s="184">
        <v>6181.25</v>
      </c>
      <c r="I24" s="44">
        <f t="shared" si="1"/>
        <v>0.12740141557128412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2940.5027777777777</v>
      </c>
      <c r="F25" s="184">
        <v>6843.75</v>
      </c>
      <c r="G25" s="48">
        <f>(F25-E25)/E25</f>
        <v>1.3274081057566687</v>
      </c>
      <c r="H25" s="184">
        <v>6050</v>
      </c>
      <c r="I25" s="44">
        <f t="shared" si="1"/>
        <v>0.13119834710743802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9381.65</v>
      </c>
      <c r="F26" s="184">
        <v>17718.5</v>
      </c>
      <c r="G26" s="48">
        <f t="shared" si="0"/>
        <v>0.88863366252205112</v>
      </c>
      <c r="H26" s="184">
        <v>15562.25</v>
      </c>
      <c r="I26" s="44">
        <f t="shared" si="1"/>
        <v>0.1385564426737779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2901.875</v>
      </c>
      <c r="F27" s="184">
        <v>7156.25</v>
      </c>
      <c r="G27" s="48">
        <f t="shared" si="0"/>
        <v>1.4660779668317898</v>
      </c>
      <c r="H27" s="184">
        <v>6531.25</v>
      </c>
      <c r="I27" s="44">
        <f t="shared" si="1"/>
        <v>9.569377990430622E-2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6774.8125</v>
      </c>
      <c r="F28" s="184">
        <v>20870.888888888891</v>
      </c>
      <c r="G28" s="48">
        <f t="shared" si="0"/>
        <v>2.0806592638377652</v>
      </c>
      <c r="H28" s="184">
        <v>20933.111111111109</v>
      </c>
      <c r="I28" s="44">
        <f t="shared" si="1"/>
        <v>-2.9724307052090304E-3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14513.75</v>
      </c>
      <c r="F29" s="184">
        <v>28499.625</v>
      </c>
      <c r="G29" s="48">
        <f t="shared" si="0"/>
        <v>0.9636293170269572</v>
      </c>
      <c r="H29" s="184">
        <v>26793.75</v>
      </c>
      <c r="I29" s="44">
        <f t="shared" si="1"/>
        <v>6.366689993002099E-2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14377.65</v>
      </c>
      <c r="F30" s="187">
        <v>21427.555555555555</v>
      </c>
      <c r="G30" s="51">
        <f t="shared" si="0"/>
        <v>0.49033781984924901</v>
      </c>
      <c r="H30" s="187">
        <v>21211.111111111109</v>
      </c>
      <c r="I30" s="56">
        <f t="shared" si="1"/>
        <v>1.0204295442640164E-2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14202.298611111111</v>
      </c>
      <c r="F32" s="190">
        <v>29432</v>
      </c>
      <c r="G32" s="45">
        <f>(F32-E32)/E32</f>
        <v>1.0723405982306267</v>
      </c>
      <c r="H32" s="190">
        <v>30377.555555555555</v>
      </c>
      <c r="I32" s="44">
        <f>(F32-H32)/H32</f>
        <v>-3.1126782200308682E-2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13752.805555555555</v>
      </c>
      <c r="F33" s="184">
        <v>27737.25</v>
      </c>
      <c r="G33" s="48">
        <f>(F33-E33)/E33</f>
        <v>1.0168430279882288</v>
      </c>
      <c r="H33" s="184">
        <v>28612.25</v>
      </c>
      <c r="I33" s="44">
        <f>(F33-H33)/H33</f>
        <v>-3.0581306957684209E-2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10618.5</v>
      </c>
      <c r="F34" s="184">
        <v>28498.571428571428</v>
      </c>
      <c r="G34" s="48">
        <f>(F34-E34)/E34</f>
        <v>1.6838603784500097</v>
      </c>
      <c r="H34" s="184">
        <v>29166.666666666668</v>
      </c>
      <c r="I34" s="44">
        <f>(F34-H34)/H34</f>
        <v>-2.2906122448979667E-2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8368.2033730158728</v>
      </c>
      <c r="F35" s="184">
        <v>26208.333333333332</v>
      </c>
      <c r="G35" s="48">
        <f>(F35-E35)/E35</f>
        <v>2.1318948841330485</v>
      </c>
      <c r="H35" s="184">
        <v>25166.666666666668</v>
      </c>
      <c r="I35" s="44">
        <f>(F35-H35)/H35</f>
        <v>4.1390728476821091E-2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8619.0499999999993</v>
      </c>
      <c r="F36" s="184">
        <v>21544.222222222223</v>
      </c>
      <c r="G36" s="51">
        <f>(F36-E36)/E36</f>
        <v>1.4996052026873292</v>
      </c>
      <c r="H36" s="184">
        <v>23154.222222222223</v>
      </c>
      <c r="I36" s="56">
        <f>(F36-H36)/H36</f>
        <v>-6.9533754342860438E-2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335674.8</v>
      </c>
      <c r="F38" s="184">
        <v>619924.5</v>
      </c>
      <c r="G38" s="45">
        <f t="shared" ref="G38:G43" si="2">(F38-E38)/E38</f>
        <v>0.84680083223405511</v>
      </c>
      <c r="H38" s="184">
        <v>594474.5</v>
      </c>
      <c r="I38" s="44">
        <f t="shared" ref="I38:I43" si="3">(F38-H38)/H38</f>
        <v>4.2810919560048413E-2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219103.57500000001</v>
      </c>
      <c r="F39" s="184">
        <v>348384</v>
      </c>
      <c r="G39" s="48">
        <f t="shared" si="2"/>
        <v>0.59004251756275539</v>
      </c>
      <c r="H39" s="184">
        <v>338555.42857142858</v>
      </c>
      <c r="I39" s="44">
        <f t="shared" si="3"/>
        <v>2.9030907789735185E-2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146681.64583333334</v>
      </c>
      <c r="F40" s="184">
        <v>246106.33333333334</v>
      </c>
      <c r="G40" s="48">
        <f t="shared" si="2"/>
        <v>0.67782636972161503</v>
      </c>
      <c r="H40" s="184">
        <v>240739.66666666666</v>
      </c>
      <c r="I40" s="44">
        <f t="shared" si="3"/>
        <v>2.2292407150739678E-2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55076.2</v>
      </c>
      <c r="F41" s="184">
        <v>110586</v>
      </c>
      <c r="G41" s="48">
        <f t="shared" si="2"/>
        <v>1.0078727290553815</v>
      </c>
      <c r="H41" s="184">
        <v>102086</v>
      </c>
      <c r="I41" s="44">
        <f t="shared" si="3"/>
        <v>8.3263131085555317E-2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45999.500000000007</v>
      </c>
      <c r="F42" s="184">
        <v>118999.33333333333</v>
      </c>
      <c r="G42" s="48">
        <f t="shared" si="2"/>
        <v>1.5869701482262482</v>
      </c>
      <c r="H42" s="184">
        <v>113999.33333333333</v>
      </c>
      <c r="I42" s="44">
        <f t="shared" si="3"/>
        <v>4.3859905613483123E-2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112928</v>
      </c>
      <c r="F43" s="184">
        <v>250396.625</v>
      </c>
      <c r="G43" s="51">
        <f t="shared" si="2"/>
        <v>1.2173121369368094</v>
      </c>
      <c r="H43" s="184">
        <v>239024.71428571429</v>
      </c>
      <c r="I43" s="59">
        <f t="shared" si="3"/>
        <v>4.7576296653125509E-2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91054.371527777781</v>
      </c>
      <c r="F45" s="184">
        <v>174625.33333333334</v>
      </c>
      <c r="G45" s="45">
        <f t="shared" ref="G45:G50" si="4">(F45-E45)/E45</f>
        <v>0.91781383368354508</v>
      </c>
      <c r="H45" s="184">
        <v>174514.22222222222</v>
      </c>
      <c r="I45" s="44">
        <f t="shared" ref="I45:I50" si="5">(F45-H45)/H45</f>
        <v>6.366879999593261E-4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54449.55</v>
      </c>
      <c r="F46" s="184">
        <v>138379.77777777778</v>
      </c>
      <c r="G46" s="48">
        <f t="shared" si="4"/>
        <v>1.5414310637604494</v>
      </c>
      <c r="H46" s="184">
        <v>136930.88888888888</v>
      </c>
      <c r="I46" s="84">
        <f t="shared" si="5"/>
        <v>1.0581169089354197E-2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166301.03819444444</v>
      </c>
      <c r="F47" s="184">
        <v>420482.25</v>
      </c>
      <c r="G47" s="48">
        <f t="shared" si="4"/>
        <v>1.5284403186248232</v>
      </c>
      <c r="H47" s="184">
        <v>414754</v>
      </c>
      <c r="I47" s="84">
        <f t="shared" si="5"/>
        <v>1.3811198927557057E-2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241121.25</v>
      </c>
      <c r="F48" s="184">
        <v>491911.38142857142</v>
      </c>
      <c r="G48" s="48">
        <f t="shared" si="4"/>
        <v>1.0400996653284247</v>
      </c>
      <c r="H48" s="184">
        <v>491910.23857142858</v>
      </c>
      <c r="I48" s="84">
        <f t="shared" si="5"/>
        <v>2.3233042397318628E-6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17560</v>
      </c>
      <c r="F49" s="184">
        <v>49999</v>
      </c>
      <c r="G49" s="48">
        <f t="shared" si="4"/>
        <v>1.8473234624145787</v>
      </c>
      <c r="H49" s="184">
        <v>49999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213206.83333333334</v>
      </c>
      <c r="F50" s="184">
        <v>733250</v>
      </c>
      <c r="G50" s="56">
        <f t="shared" si="4"/>
        <v>2.4391486826954418</v>
      </c>
      <c r="H50" s="184">
        <v>733250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44532.5</v>
      </c>
      <c r="F52" s="181">
        <v>76333.333333333328</v>
      </c>
      <c r="G52" s="183">
        <f t="shared" ref="G52:G60" si="6">(F52-E52)/E52</f>
        <v>0.71410393158554608</v>
      </c>
      <c r="H52" s="181">
        <v>74966.666666666672</v>
      </c>
      <c r="I52" s="116">
        <f t="shared" ref="I52:I60" si="7">(F52-H52)/H52</f>
        <v>1.8230324588705962E-2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52235.625</v>
      </c>
      <c r="F53" s="184">
        <v>75971.666666666672</v>
      </c>
      <c r="G53" s="186">
        <f t="shared" si="6"/>
        <v>0.45440332467863975</v>
      </c>
      <c r="H53" s="184">
        <v>74218.333333333328</v>
      </c>
      <c r="I53" s="84">
        <f t="shared" si="7"/>
        <v>2.3623992275044484E-2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37341.599999999999</v>
      </c>
      <c r="F54" s="184">
        <v>65623.25</v>
      </c>
      <c r="G54" s="186">
        <f t="shared" si="6"/>
        <v>0.75737649163399545</v>
      </c>
      <c r="H54" s="184">
        <v>63710.75</v>
      </c>
      <c r="I54" s="84">
        <f t="shared" si="7"/>
        <v>3.0018481967328904E-2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39637.5</v>
      </c>
      <c r="F55" s="184">
        <v>92960</v>
      </c>
      <c r="G55" s="186">
        <f t="shared" si="6"/>
        <v>1.3452538631346578</v>
      </c>
      <c r="H55" s="184">
        <v>93172.5</v>
      </c>
      <c r="I55" s="84">
        <f t="shared" si="7"/>
        <v>-2.2807158764656952E-3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21588.324999999997</v>
      </c>
      <c r="F56" s="184">
        <v>47966.666666666664</v>
      </c>
      <c r="G56" s="191">
        <f t="shared" si="6"/>
        <v>1.221879959036501</v>
      </c>
      <c r="H56" s="184">
        <v>46250</v>
      </c>
      <c r="I56" s="85">
        <f t="shared" si="7"/>
        <v>3.7117117117117064E-2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5015.8125</v>
      </c>
      <c r="F57" s="187">
        <v>33995</v>
      </c>
      <c r="G57" s="189">
        <f t="shared" si="6"/>
        <v>5.7775659476904293</v>
      </c>
      <c r="H57" s="187">
        <v>33995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49290.714285714283</v>
      </c>
      <c r="F58" s="190">
        <v>98671.142857142855</v>
      </c>
      <c r="G58" s="44">
        <f t="shared" si="6"/>
        <v>1.0018201052067182</v>
      </c>
      <c r="H58" s="190">
        <v>97221.142857142855</v>
      </c>
      <c r="I58" s="44">
        <f t="shared" si="7"/>
        <v>1.4914451295132747E-2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58445.690476190473</v>
      </c>
      <c r="F59" s="184">
        <v>95164.666666666672</v>
      </c>
      <c r="G59" s="48">
        <f t="shared" si="6"/>
        <v>0.62825806130966533</v>
      </c>
      <c r="H59" s="184">
        <v>94574.666666666672</v>
      </c>
      <c r="I59" s="44">
        <f t="shared" si="7"/>
        <v>6.2384570921035932E-3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421365</v>
      </c>
      <c r="F60" s="184">
        <v>620000</v>
      </c>
      <c r="G60" s="51">
        <f t="shared" si="6"/>
        <v>0.47140839889407044</v>
      </c>
      <c r="H60" s="184">
        <v>620000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85032.527777777781</v>
      </c>
      <c r="F62" s="184">
        <v>172740.33333333334</v>
      </c>
      <c r="G62" s="45">
        <f t="shared" ref="G62:G67" si="8">(F62-E62)/E62</f>
        <v>1.031461816409472</v>
      </c>
      <c r="H62" s="184">
        <v>172740.33333333334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523739.71428571432</v>
      </c>
      <c r="F63" s="184">
        <v>899692</v>
      </c>
      <c r="G63" s="48">
        <f t="shared" si="8"/>
        <v>0.71782275710562871</v>
      </c>
      <c r="H63" s="184">
        <v>899700</v>
      </c>
      <c r="I63" s="44">
        <f t="shared" si="9"/>
        <v>-8.8918528398355007E-6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191432.75</v>
      </c>
      <c r="F64" s="184">
        <v>468017.57142857142</v>
      </c>
      <c r="G64" s="48">
        <f t="shared" si="8"/>
        <v>1.4448145441601368</v>
      </c>
      <c r="H64" s="184">
        <v>454980.42857142858</v>
      </c>
      <c r="I64" s="84">
        <f t="shared" si="9"/>
        <v>2.8654293763970343E-2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91271.583333333328</v>
      </c>
      <c r="F65" s="184">
        <v>232682</v>
      </c>
      <c r="G65" s="48">
        <f t="shared" si="8"/>
        <v>1.5493367322249809</v>
      </c>
      <c r="H65" s="184">
        <v>232682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61365.17857142858</v>
      </c>
      <c r="F66" s="184">
        <v>108956.44444444444</v>
      </c>
      <c r="G66" s="48">
        <f t="shared" si="8"/>
        <v>0.77554187865060975</v>
      </c>
      <c r="H66" s="184">
        <v>109289.77777777778</v>
      </c>
      <c r="I66" s="84">
        <f t="shared" si="9"/>
        <v>-3.0499955266733163E-3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39218.1</v>
      </c>
      <c r="F67" s="184">
        <v>100125.5</v>
      </c>
      <c r="G67" s="51">
        <f t="shared" si="8"/>
        <v>1.5530431101965676</v>
      </c>
      <c r="H67" s="184">
        <v>100125.5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59592.322916666672</v>
      </c>
      <c r="F69" s="190">
        <v>105273.5</v>
      </c>
      <c r="G69" s="45">
        <f>(F69-E69)/E69</f>
        <v>0.76656144361436362</v>
      </c>
      <c r="H69" s="190">
        <v>101189.125</v>
      </c>
      <c r="I69" s="44">
        <f>(F69-H69)/H69</f>
        <v>4.0363774269221123E-2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47700.025000000001</v>
      </c>
      <c r="F70" s="184">
        <v>74589.666666666672</v>
      </c>
      <c r="G70" s="48">
        <f>(F70-E70)/E70</f>
        <v>0.56372384850252533</v>
      </c>
      <c r="H70" s="184">
        <v>72498.28571428571</v>
      </c>
      <c r="I70" s="44">
        <f>(F70-H70)/H70</f>
        <v>2.8847315929966286E-2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21505.375</v>
      </c>
      <c r="F71" s="184">
        <v>36848</v>
      </c>
      <c r="G71" s="48">
        <f>(F71-E71)/E71</f>
        <v>0.71343210708950666</v>
      </c>
      <c r="H71" s="184">
        <v>36848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27023.875</v>
      </c>
      <c r="F72" s="184">
        <v>52557.5</v>
      </c>
      <c r="G72" s="48">
        <f>(F72-E72)/E72</f>
        <v>0.94485431863491076</v>
      </c>
      <c r="H72" s="184">
        <v>52557.5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20151.28125</v>
      </c>
      <c r="F73" s="193">
        <v>47682.875</v>
      </c>
      <c r="G73" s="48">
        <f>(F73-E73)/E73</f>
        <v>1.3662453224903504</v>
      </c>
      <c r="H73" s="193">
        <v>47682.875</v>
      </c>
      <c r="I73" s="59">
        <f>(F73-H73)/H73</f>
        <v>0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18685.291666666668</v>
      </c>
      <c r="F75" s="181">
        <v>32188.6</v>
      </c>
      <c r="G75" s="44">
        <f t="shared" ref="G75:G81" si="10">(F75-E75)/E75</f>
        <v>0.72267046050034878</v>
      </c>
      <c r="H75" s="181">
        <v>30157.166666666668</v>
      </c>
      <c r="I75" s="45">
        <f t="shared" ref="I75:I81" si="11">(F75-H75)/H75</f>
        <v>6.7361544795874848E-2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19397.96875</v>
      </c>
      <c r="F76" s="184">
        <v>43570.375</v>
      </c>
      <c r="G76" s="48">
        <f t="shared" si="10"/>
        <v>1.246130796555696</v>
      </c>
      <c r="H76" s="184">
        <v>42200.375</v>
      </c>
      <c r="I76" s="44">
        <f t="shared" si="11"/>
        <v>3.2464166491411511E-2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9575.7333333333336</v>
      </c>
      <c r="F77" s="184">
        <v>20621.666666666668</v>
      </c>
      <c r="G77" s="48">
        <f t="shared" si="10"/>
        <v>1.1535339329972989</v>
      </c>
      <c r="H77" s="184">
        <v>20121.333333333332</v>
      </c>
      <c r="I77" s="44">
        <f t="shared" si="11"/>
        <v>2.4865814061361197E-2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14601.166666666666</v>
      </c>
      <c r="F78" s="184">
        <v>37936.142857142855</v>
      </c>
      <c r="G78" s="48">
        <f t="shared" si="10"/>
        <v>1.5981583337274095</v>
      </c>
      <c r="H78" s="184">
        <v>37936.142857142855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31802.172619047618</v>
      </c>
      <c r="F79" s="184">
        <v>44002.555555555555</v>
      </c>
      <c r="G79" s="48">
        <f t="shared" si="10"/>
        <v>0.38363363040173643</v>
      </c>
      <c r="H79" s="184">
        <v>44002.555555555555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57000</v>
      </c>
      <c r="F80" s="184">
        <v>156666</v>
      </c>
      <c r="G80" s="48">
        <f t="shared" si="10"/>
        <v>1.7485263157894737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40949.821428571428</v>
      </c>
      <c r="F81" s="187">
        <v>67442.8</v>
      </c>
      <c r="G81" s="51">
        <f t="shared" si="10"/>
        <v>0.6469620048927478</v>
      </c>
      <c r="H81" s="187">
        <v>65867.8</v>
      </c>
      <c r="I81" s="56">
        <f t="shared" si="11"/>
        <v>2.3911531886597091E-2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5" zoomScaleNormal="100" workbookViewId="0">
      <selection activeCell="I39" sqref="I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219</v>
      </c>
      <c r="F12" s="232" t="s">
        <v>225</v>
      </c>
      <c r="G12" s="224" t="s">
        <v>197</v>
      </c>
      <c r="H12" s="232" t="s">
        <v>220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11707.775</v>
      </c>
      <c r="F15" s="155">
        <v>32133.200000000001</v>
      </c>
      <c r="G15" s="44">
        <f>(F15-E15)/E15</f>
        <v>1.7446034793118252</v>
      </c>
      <c r="H15" s="155">
        <v>22966.6</v>
      </c>
      <c r="I15" s="118">
        <f>(F15-H15)/H15</f>
        <v>0.39912742852664318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22340.378472222223</v>
      </c>
      <c r="F16" s="155">
        <v>28766.6</v>
      </c>
      <c r="G16" s="48">
        <f t="shared" ref="G16:G39" si="0">(F16-E16)/E16</f>
        <v>0.28765052193578849</v>
      </c>
      <c r="H16" s="155">
        <v>22300</v>
      </c>
      <c r="I16" s="48">
        <f>(F16-H16)/H16</f>
        <v>0.289982062780269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12645.361111111111</v>
      </c>
      <c r="F17" s="155">
        <v>24700</v>
      </c>
      <c r="G17" s="48">
        <f t="shared" si="0"/>
        <v>0.95328546041257989</v>
      </c>
      <c r="H17" s="155">
        <v>17200</v>
      </c>
      <c r="I17" s="48">
        <f t="shared" ref="I17:I29" si="1">(F17-H17)/H17</f>
        <v>0.43604651162790697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4787.4750000000004</v>
      </c>
      <c r="F18" s="155">
        <v>11700</v>
      </c>
      <c r="G18" s="48">
        <f t="shared" si="0"/>
        <v>1.4438769915247598</v>
      </c>
      <c r="H18" s="155">
        <v>10533.2</v>
      </c>
      <c r="I18" s="48">
        <f t="shared" si="1"/>
        <v>0.11077355409562138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24956.630952380954</v>
      </c>
      <c r="F19" s="155">
        <v>26800</v>
      </c>
      <c r="G19" s="48">
        <f t="shared" si="0"/>
        <v>7.3862896443687709E-2</v>
      </c>
      <c r="H19" s="155">
        <v>24833.200000000001</v>
      </c>
      <c r="I19" s="48">
        <f t="shared" si="1"/>
        <v>7.9200425237182445E-2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11735.075000000001</v>
      </c>
      <c r="F20" s="155">
        <v>34333.199999999997</v>
      </c>
      <c r="G20" s="48">
        <f t="shared" si="0"/>
        <v>1.9256907177840785</v>
      </c>
      <c r="H20" s="155">
        <v>32333.200000000001</v>
      </c>
      <c r="I20" s="48">
        <f t="shared" si="1"/>
        <v>6.185592517907279E-2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10718.775</v>
      </c>
      <c r="F21" s="155">
        <v>19500</v>
      </c>
      <c r="G21" s="48">
        <f t="shared" si="0"/>
        <v>0.81923773938719679</v>
      </c>
      <c r="H21" s="155">
        <v>17433.2</v>
      </c>
      <c r="I21" s="48">
        <f t="shared" si="1"/>
        <v>0.11855540004130045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2241.5</v>
      </c>
      <c r="F22" s="155">
        <v>5666.6</v>
      </c>
      <c r="G22" s="48">
        <f t="shared" si="0"/>
        <v>1.5280392594244927</v>
      </c>
      <c r="H22" s="155">
        <v>4600</v>
      </c>
      <c r="I22" s="48">
        <f t="shared" si="1"/>
        <v>0.23186956521739138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3444.6979166666665</v>
      </c>
      <c r="F23" s="155">
        <v>5833.2</v>
      </c>
      <c r="G23" s="48">
        <f t="shared" si="0"/>
        <v>0.69338506339755246</v>
      </c>
      <c r="H23" s="155">
        <v>5300</v>
      </c>
      <c r="I23" s="48">
        <f t="shared" si="1"/>
        <v>0.10060377358490563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3034.6666666666665</v>
      </c>
      <c r="F24" s="155">
        <v>5600</v>
      </c>
      <c r="G24" s="48">
        <f t="shared" si="0"/>
        <v>0.84534270650263632</v>
      </c>
      <c r="H24" s="155">
        <v>5000</v>
      </c>
      <c r="I24" s="48">
        <f t="shared" si="1"/>
        <v>0.12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2940.5027777777777</v>
      </c>
      <c r="F25" s="155">
        <v>5500</v>
      </c>
      <c r="G25" s="48">
        <f t="shared" si="0"/>
        <v>0.87042843202362408</v>
      </c>
      <c r="H25" s="155">
        <v>5000</v>
      </c>
      <c r="I25" s="48">
        <f t="shared" si="1"/>
        <v>0.1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9381.65</v>
      </c>
      <c r="F26" s="155">
        <v>14866.6</v>
      </c>
      <c r="G26" s="48">
        <f t="shared" si="0"/>
        <v>0.58464662399471323</v>
      </c>
      <c r="H26" s="155">
        <v>13200</v>
      </c>
      <c r="I26" s="48">
        <f t="shared" si="1"/>
        <v>0.12625757575757579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2901.875</v>
      </c>
      <c r="F27" s="155">
        <v>6000</v>
      </c>
      <c r="G27" s="48">
        <f t="shared" si="0"/>
        <v>1.0676286883480508</v>
      </c>
      <c r="H27" s="155">
        <v>5000</v>
      </c>
      <c r="I27" s="48">
        <f t="shared" si="1"/>
        <v>0.2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6774.8125</v>
      </c>
      <c r="F28" s="155">
        <v>19000</v>
      </c>
      <c r="G28" s="48">
        <f t="shared" si="0"/>
        <v>1.8045056597507312</v>
      </c>
      <c r="H28" s="155">
        <v>18400</v>
      </c>
      <c r="I28" s="48">
        <f t="shared" si="1"/>
        <v>3.2608695652173912E-2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14513.75</v>
      </c>
      <c r="F29" s="155">
        <v>19800</v>
      </c>
      <c r="G29" s="48">
        <f t="shared" si="0"/>
        <v>0.36422358108690034</v>
      </c>
      <c r="H29" s="155">
        <v>18996.599999999999</v>
      </c>
      <c r="I29" s="48">
        <f t="shared" si="1"/>
        <v>4.2291778528789445E-2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14377.65</v>
      </c>
      <c r="F30" s="158">
        <v>20433.2</v>
      </c>
      <c r="G30" s="51">
        <f t="shared" si="0"/>
        <v>0.42117800892357243</v>
      </c>
      <c r="H30" s="158">
        <v>18166.599999999999</v>
      </c>
      <c r="I30" s="51">
        <f>(F30-H30)/H30</f>
        <v>0.12476743033919403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14202.298611111111</v>
      </c>
      <c r="F32" s="155">
        <v>26800</v>
      </c>
      <c r="G32" s="44">
        <f t="shared" si="0"/>
        <v>0.88701848439048647</v>
      </c>
      <c r="H32" s="155">
        <v>24466.6</v>
      </c>
      <c r="I32" s="45">
        <f>(F32-H32)/H32</f>
        <v>9.5370832073111977E-2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13752.805555555555</v>
      </c>
      <c r="F33" s="155">
        <v>26000</v>
      </c>
      <c r="G33" s="48">
        <f t="shared" si="0"/>
        <v>0.89052334776136599</v>
      </c>
      <c r="H33" s="155">
        <v>23200</v>
      </c>
      <c r="I33" s="48">
        <f>(F33-H33)/H33</f>
        <v>0.1206896551724138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10618.5</v>
      </c>
      <c r="F34" s="155">
        <v>26800</v>
      </c>
      <c r="G34" s="48">
        <f>(F34-E34)/E34</f>
        <v>1.5238969722653859</v>
      </c>
      <c r="H34" s="155">
        <v>29600</v>
      </c>
      <c r="I34" s="48">
        <f>(F34-H34)/H34</f>
        <v>-9.45945945945946E-2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8368.2033730158728</v>
      </c>
      <c r="F35" s="155">
        <v>15800</v>
      </c>
      <c r="G35" s="48">
        <f t="shared" si="0"/>
        <v>0.88809942776351669</v>
      </c>
      <c r="H35" s="155">
        <v>15400</v>
      </c>
      <c r="I35" s="48">
        <f>(F35-H35)/H35</f>
        <v>2.5974025974025976E-2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8619.0499999999993</v>
      </c>
      <c r="F36" s="155">
        <v>17900</v>
      </c>
      <c r="G36" s="55">
        <f t="shared" si="0"/>
        <v>1.0767950064102194</v>
      </c>
      <c r="H36" s="155">
        <v>18866.599999999999</v>
      </c>
      <c r="I36" s="48">
        <f>(F36-H36)/H36</f>
        <v>-5.1233396584440156E-2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335674.8</v>
      </c>
      <c r="F38" s="156">
        <v>500000</v>
      </c>
      <c r="G38" s="45">
        <f t="shared" si="0"/>
        <v>0.4895368970205688</v>
      </c>
      <c r="H38" s="156">
        <v>487000</v>
      </c>
      <c r="I38" s="45">
        <f>(F38-H38)/H38</f>
        <v>2.6694045174537988E-2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219103.57500000001</v>
      </c>
      <c r="F39" s="157">
        <v>399666.6</v>
      </c>
      <c r="G39" s="51">
        <f t="shared" si="0"/>
        <v>0.82409894498526537</v>
      </c>
      <c r="H39" s="157">
        <v>376666.6</v>
      </c>
      <c r="I39" s="51">
        <f>(F39-H39)/H39</f>
        <v>6.1061957710081015E-2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0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217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2" t="s">
        <v>3</v>
      </c>
      <c r="B12" s="228"/>
      <c r="C12" s="230" t="s">
        <v>0</v>
      </c>
      <c r="D12" s="224" t="s">
        <v>224</v>
      </c>
      <c r="E12" s="232" t="s">
        <v>225</v>
      </c>
      <c r="F12" s="239" t="s">
        <v>186</v>
      </c>
      <c r="G12" s="224" t="s">
        <v>219</v>
      </c>
      <c r="H12" s="241" t="s">
        <v>226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27160.888888888891</v>
      </c>
      <c r="E15" s="144">
        <v>32133.200000000001</v>
      </c>
      <c r="F15" s="67">
        <f t="shared" ref="F15:F30" si="0">D15-E15</f>
        <v>-4972.3111111111102</v>
      </c>
      <c r="G15" s="42">
        <v>11707.775</v>
      </c>
      <c r="H15" s="66">
        <f>AVERAGE(D15:E15)</f>
        <v>29647.044444444444</v>
      </c>
      <c r="I15" s="69">
        <f>(H15-G15)/G15</f>
        <v>1.5322526649550783</v>
      </c>
    </row>
    <row r="16" spans="1:9" ht="16.5" customHeight="1">
      <c r="A16" s="37"/>
      <c r="B16" s="34" t="s">
        <v>5</v>
      </c>
      <c r="C16" s="15" t="s">
        <v>164</v>
      </c>
      <c r="D16" s="144">
        <v>40748.5</v>
      </c>
      <c r="E16" s="144">
        <v>28766.6</v>
      </c>
      <c r="F16" s="71">
        <f t="shared" si="0"/>
        <v>11981.900000000001</v>
      </c>
      <c r="G16" s="46">
        <v>22340.378472222223</v>
      </c>
      <c r="H16" s="68">
        <f t="shared" ref="H16:H30" si="1">AVERAGE(D16:E16)</f>
        <v>34757.550000000003</v>
      </c>
      <c r="I16" s="72">
        <f t="shared" ref="I16:I39" si="2">(H16-G16)/G16</f>
        <v>0.55581742015772706</v>
      </c>
    </row>
    <row r="17" spans="1:9" ht="16.5">
      <c r="A17" s="37"/>
      <c r="B17" s="34" t="s">
        <v>6</v>
      </c>
      <c r="C17" s="15" t="s">
        <v>165</v>
      </c>
      <c r="D17" s="144">
        <v>24373.5</v>
      </c>
      <c r="E17" s="144">
        <v>24700</v>
      </c>
      <c r="F17" s="71">
        <f t="shared" si="0"/>
        <v>-326.5</v>
      </c>
      <c r="G17" s="46">
        <v>12645.361111111111</v>
      </c>
      <c r="H17" s="68">
        <f t="shared" si="1"/>
        <v>24536.75</v>
      </c>
      <c r="I17" s="72">
        <f t="shared" si="2"/>
        <v>0.94037558788576392</v>
      </c>
    </row>
    <row r="18" spans="1:9" ht="16.5">
      <c r="A18" s="37"/>
      <c r="B18" s="34" t="s">
        <v>7</v>
      </c>
      <c r="C18" s="15" t="s">
        <v>166</v>
      </c>
      <c r="D18" s="144">
        <v>12220.888888888889</v>
      </c>
      <c r="E18" s="144">
        <v>11700</v>
      </c>
      <c r="F18" s="71">
        <f t="shared" si="0"/>
        <v>520.88888888888869</v>
      </c>
      <c r="G18" s="46">
        <v>4787.4750000000004</v>
      </c>
      <c r="H18" s="68">
        <f t="shared" si="1"/>
        <v>11960.444444444445</v>
      </c>
      <c r="I18" s="72">
        <f t="shared" si="2"/>
        <v>1.4982782039476852</v>
      </c>
    </row>
    <row r="19" spans="1:9" ht="16.5">
      <c r="A19" s="37"/>
      <c r="B19" s="34" t="s">
        <v>8</v>
      </c>
      <c r="C19" s="15" t="s">
        <v>167</v>
      </c>
      <c r="D19" s="144">
        <v>38342.857142857145</v>
      </c>
      <c r="E19" s="144">
        <v>26800</v>
      </c>
      <c r="F19" s="71">
        <f t="shared" si="0"/>
        <v>11542.857142857145</v>
      </c>
      <c r="G19" s="46">
        <v>24956.630952380954</v>
      </c>
      <c r="H19" s="68">
        <f t="shared" si="1"/>
        <v>32571.428571428572</v>
      </c>
      <c r="I19" s="72">
        <f t="shared" si="2"/>
        <v>0.30512121742623033</v>
      </c>
    </row>
    <row r="20" spans="1:9" ht="16.5">
      <c r="A20" s="37"/>
      <c r="B20" s="34" t="s">
        <v>9</v>
      </c>
      <c r="C20" s="164" t="s">
        <v>168</v>
      </c>
      <c r="D20" s="144">
        <v>39333.111111111109</v>
      </c>
      <c r="E20" s="144">
        <v>34333.199999999997</v>
      </c>
      <c r="F20" s="71">
        <f t="shared" si="0"/>
        <v>4999.9111111111124</v>
      </c>
      <c r="G20" s="46">
        <v>11735.075000000001</v>
      </c>
      <c r="H20" s="68">
        <f t="shared" si="1"/>
        <v>36833.155555555553</v>
      </c>
      <c r="I20" s="72">
        <f t="shared" si="2"/>
        <v>2.1387234896713956</v>
      </c>
    </row>
    <row r="21" spans="1:9" ht="16.5">
      <c r="A21" s="37"/>
      <c r="B21" s="34" t="s">
        <v>10</v>
      </c>
      <c r="C21" s="15" t="s">
        <v>169</v>
      </c>
      <c r="D21" s="144">
        <v>24660.888888888891</v>
      </c>
      <c r="E21" s="144">
        <v>19500</v>
      </c>
      <c r="F21" s="71">
        <f t="shared" si="0"/>
        <v>5160.8888888888905</v>
      </c>
      <c r="G21" s="46">
        <v>10718.775</v>
      </c>
      <c r="H21" s="68">
        <f t="shared" si="1"/>
        <v>22080.444444444445</v>
      </c>
      <c r="I21" s="72">
        <f t="shared" si="2"/>
        <v>1.0599783505526001</v>
      </c>
    </row>
    <row r="22" spans="1:9" ht="16.5">
      <c r="A22" s="37"/>
      <c r="B22" s="34" t="s">
        <v>11</v>
      </c>
      <c r="C22" s="15" t="s">
        <v>170</v>
      </c>
      <c r="D22" s="144">
        <v>5216.4444444444443</v>
      </c>
      <c r="E22" s="144">
        <v>5666.6</v>
      </c>
      <c r="F22" s="71">
        <f t="shared" si="0"/>
        <v>-450.15555555555602</v>
      </c>
      <c r="G22" s="46">
        <v>2241.5</v>
      </c>
      <c r="H22" s="68">
        <f t="shared" si="1"/>
        <v>5441.5222222222219</v>
      </c>
      <c r="I22" s="72">
        <f t="shared" si="2"/>
        <v>1.4276253500879865</v>
      </c>
    </row>
    <row r="23" spans="1:9" ht="16.5">
      <c r="A23" s="37"/>
      <c r="B23" s="34" t="s">
        <v>12</v>
      </c>
      <c r="C23" s="15" t="s">
        <v>171</v>
      </c>
      <c r="D23" s="144">
        <v>7306.25</v>
      </c>
      <c r="E23" s="144">
        <v>5833.2</v>
      </c>
      <c r="F23" s="71">
        <f t="shared" si="0"/>
        <v>1473.0500000000002</v>
      </c>
      <c r="G23" s="46">
        <v>3444.6979166666665</v>
      </c>
      <c r="H23" s="68">
        <f t="shared" si="1"/>
        <v>6569.7250000000004</v>
      </c>
      <c r="I23" s="72">
        <f t="shared" si="2"/>
        <v>0.907199167803176</v>
      </c>
    </row>
    <row r="24" spans="1:9" ht="16.5">
      <c r="A24" s="37"/>
      <c r="B24" s="34" t="s">
        <v>13</v>
      </c>
      <c r="C24" s="15" t="s">
        <v>172</v>
      </c>
      <c r="D24" s="144">
        <v>6968.75</v>
      </c>
      <c r="E24" s="144">
        <v>5600</v>
      </c>
      <c r="F24" s="71">
        <f t="shared" si="0"/>
        <v>1368.75</v>
      </c>
      <c r="G24" s="46">
        <v>3034.6666666666665</v>
      </c>
      <c r="H24" s="68">
        <f t="shared" si="1"/>
        <v>6284.375</v>
      </c>
      <c r="I24" s="72">
        <f t="shared" si="2"/>
        <v>1.0708617091388402</v>
      </c>
    </row>
    <row r="25" spans="1:9" ht="16.5">
      <c r="A25" s="37"/>
      <c r="B25" s="34" t="s">
        <v>14</v>
      </c>
      <c r="C25" s="164" t="s">
        <v>173</v>
      </c>
      <c r="D25" s="144">
        <v>6843.75</v>
      </c>
      <c r="E25" s="144">
        <v>5500</v>
      </c>
      <c r="F25" s="71">
        <f t="shared" si="0"/>
        <v>1343.75</v>
      </c>
      <c r="G25" s="46">
        <v>2940.5027777777777</v>
      </c>
      <c r="H25" s="68">
        <f t="shared" si="1"/>
        <v>6171.875</v>
      </c>
      <c r="I25" s="72">
        <f t="shared" si="2"/>
        <v>1.0989182688901464</v>
      </c>
    </row>
    <row r="26" spans="1:9" ht="16.5">
      <c r="A26" s="37"/>
      <c r="B26" s="34" t="s">
        <v>15</v>
      </c>
      <c r="C26" s="15" t="s">
        <v>174</v>
      </c>
      <c r="D26" s="144">
        <v>17718.5</v>
      </c>
      <c r="E26" s="144">
        <v>14866.6</v>
      </c>
      <c r="F26" s="71">
        <f t="shared" si="0"/>
        <v>2851.8999999999996</v>
      </c>
      <c r="G26" s="46">
        <v>9381.65</v>
      </c>
      <c r="H26" s="68">
        <f t="shared" si="1"/>
        <v>16292.55</v>
      </c>
      <c r="I26" s="72">
        <f t="shared" si="2"/>
        <v>0.73664014325838201</v>
      </c>
    </row>
    <row r="27" spans="1:9" ht="16.5">
      <c r="A27" s="37"/>
      <c r="B27" s="34" t="s">
        <v>16</v>
      </c>
      <c r="C27" s="15" t="s">
        <v>175</v>
      </c>
      <c r="D27" s="144">
        <v>7156.25</v>
      </c>
      <c r="E27" s="144">
        <v>6000</v>
      </c>
      <c r="F27" s="71">
        <f t="shared" si="0"/>
        <v>1156.25</v>
      </c>
      <c r="G27" s="46">
        <v>2901.875</v>
      </c>
      <c r="H27" s="68">
        <f t="shared" si="1"/>
        <v>6578.125</v>
      </c>
      <c r="I27" s="72">
        <f t="shared" si="2"/>
        <v>1.2668533275899203</v>
      </c>
    </row>
    <row r="28" spans="1:9" ht="16.5">
      <c r="A28" s="37"/>
      <c r="B28" s="34" t="s">
        <v>17</v>
      </c>
      <c r="C28" s="15" t="s">
        <v>176</v>
      </c>
      <c r="D28" s="144">
        <v>20870.888888888891</v>
      </c>
      <c r="E28" s="144">
        <v>19000</v>
      </c>
      <c r="F28" s="71">
        <f t="shared" si="0"/>
        <v>1870.8888888888905</v>
      </c>
      <c r="G28" s="46">
        <v>6774.8125</v>
      </c>
      <c r="H28" s="68">
        <f t="shared" si="1"/>
        <v>19935.444444444445</v>
      </c>
      <c r="I28" s="72">
        <f t="shared" si="2"/>
        <v>1.9425824617942482</v>
      </c>
    </row>
    <row r="29" spans="1:9" ht="16.5">
      <c r="A29" s="37"/>
      <c r="B29" s="34" t="s">
        <v>18</v>
      </c>
      <c r="C29" s="15" t="s">
        <v>177</v>
      </c>
      <c r="D29" s="144">
        <v>28499.625</v>
      </c>
      <c r="E29" s="144">
        <v>19800</v>
      </c>
      <c r="F29" s="71">
        <f t="shared" si="0"/>
        <v>8699.625</v>
      </c>
      <c r="G29" s="46">
        <v>14513.75</v>
      </c>
      <c r="H29" s="68">
        <f t="shared" si="1"/>
        <v>24149.8125</v>
      </c>
      <c r="I29" s="72">
        <f t="shared" si="2"/>
        <v>0.66392644905692877</v>
      </c>
    </row>
    <row r="30" spans="1:9" ht="17.25" thickBot="1">
      <c r="A30" s="38"/>
      <c r="B30" s="36" t="s">
        <v>19</v>
      </c>
      <c r="C30" s="16" t="s">
        <v>178</v>
      </c>
      <c r="D30" s="155">
        <v>21427.555555555555</v>
      </c>
      <c r="E30" s="147">
        <v>20433.2</v>
      </c>
      <c r="F30" s="74">
        <f t="shared" si="0"/>
        <v>994.35555555555402</v>
      </c>
      <c r="G30" s="49">
        <v>14377.65</v>
      </c>
      <c r="H30" s="100">
        <f t="shared" si="1"/>
        <v>20930.37777777778</v>
      </c>
      <c r="I30" s="75">
        <f t="shared" si="2"/>
        <v>0.45575791438641083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29432</v>
      </c>
      <c r="E32" s="144">
        <v>26800</v>
      </c>
      <c r="F32" s="67">
        <f>D32-E32</f>
        <v>2632</v>
      </c>
      <c r="G32" s="54">
        <v>14202.298611111111</v>
      </c>
      <c r="H32" s="68">
        <f>AVERAGE(D32:E32)</f>
        <v>28116</v>
      </c>
      <c r="I32" s="78">
        <f t="shared" si="2"/>
        <v>0.97967954131055657</v>
      </c>
    </row>
    <row r="33" spans="1:9" ht="16.5">
      <c r="A33" s="37"/>
      <c r="B33" s="34" t="s">
        <v>27</v>
      </c>
      <c r="C33" s="15" t="s">
        <v>180</v>
      </c>
      <c r="D33" s="47">
        <v>27737.25</v>
      </c>
      <c r="E33" s="144">
        <v>26000</v>
      </c>
      <c r="F33" s="79">
        <f>D33-E33</f>
        <v>1737.25</v>
      </c>
      <c r="G33" s="46">
        <v>13752.805555555555</v>
      </c>
      <c r="H33" s="68">
        <f>AVERAGE(D33:E33)</f>
        <v>26868.625</v>
      </c>
      <c r="I33" s="72">
        <f t="shared" si="2"/>
        <v>0.95368318787479733</v>
      </c>
    </row>
    <row r="34" spans="1:9" ht="16.5">
      <c r="A34" s="37"/>
      <c r="B34" s="39" t="s">
        <v>28</v>
      </c>
      <c r="C34" s="15" t="s">
        <v>181</v>
      </c>
      <c r="D34" s="47">
        <v>28498.571428571428</v>
      </c>
      <c r="E34" s="144">
        <v>26800</v>
      </c>
      <c r="F34" s="71">
        <f>D34-E34</f>
        <v>1698.5714285714275</v>
      </c>
      <c r="G34" s="46">
        <v>10618.5</v>
      </c>
      <c r="H34" s="68">
        <f>AVERAGE(D34:E34)</f>
        <v>27649.285714285714</v>
      </c>
      <c r="I34" s="72">
        <f t="shared" si="2"/>
        <v>1.6038786753576977</v>
      </c>
    </row>
    <row r="35" spans="1:9" ht="16.5">
      <c r="A35" s="37"/>
      <c r="B35" s="34" t="s">
        <v>29</v>
      </c>
      <c r="C35" s="15" t="s">
        <v>182</v>
      </c>
      <c r="D35" s="47">
        <v>26208.333333333332</v>
      </c>
      <c r="E35" s="144">
        <v>15800</v>
      </c>
      <c r="F35" s="79">
        <f>D35-E35</f>
        <v>10408.333333333332</v>
      </c>
      <c r="G35" s="46">
        <v>8368.2033730158728</v>
      </c>
      <c r="H35" s="68">
        <f>AVERAGE(D35:E35)</f>
        <v>21004.166666666664</v>
      </c>
      <c r="I35" s="72">
        <f t="shared" si="2"/>
        <v>1.5099971559482823</v>
      </c>
    </row>
    <row r="36" spans="1:9" ht="17.25" thickBot="1">
      <c r="A36" s="38"/>
      <c r="B36" s="39" t="s">
        <v>30</v>
      </c>
      <c r="C36" s="15" t="s">
        <v>183</v>
      </c>
      <c r="D36" s="50">
        <v>21544.222222222223</v>
      </c>
      <c r="E36" s="144">
        <v>17900</v>
      </c>
      <c r="F36" s="71">
        <f>D36-E36</f>
        <v>3644.2222222222226</v>
      </c>
      <c r="G36" s="49">
        <v>8619.0499999999993</v>
      </c>
      <c r="H36" s="68">
        <f>AVERAGE(D36:E36)</f>
        <v>19722.111111111109</v>
      </c>
      <c r="I36" s="80">
        <f t="shared" si="2"/>
        <v>1.2882001045487741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619924.5</v>
      </c>
      <c r="E38" s="145">
        <v>500000</v>
      </c>
      <c r="F38" s="67">
        <f>D38-E38</f>
        <v>119924.5</v>
      </c>
      <c r="G38" s="46">
        <v>335674.8</v>
      </c>
      <c r="H38" s="67">
        <f>AVERAGE(D38:E38)</f>
        <v>559962.25</v>
      </c>
      <c r="I38" s="78">
        <f t="shared" si="2"/>
        <v>0.66816886462731195</v>
      </c>
    </row>
    <row r="39" spans="1:9" ht="17.25" thickBot="1">
      <c r="A39" s="38"/>
      <c r="B39" s="36" t="s">
        <v>32</v>
      </c>
      <c r="C39" s="16" t="s">
        <v>185</v>
      </c>
      <c r="D39" s="57">
        <v>348384</v>
      </c>
      <c r="E39" s="146">
        <v>399666.6</v>
      </c>
      <c r="F39" s="74">
        <f>D39-E39</f>
        <v>-51282.599999999977</v>
      </c>
      <c r="G39" s="46">
        <v>219103.57500000001</v>
      </c>
      <c r="H39" s="81">
        <f>AVERAGE(D39:E39)</f>
        <v>374025.3</v>
      </c>
      <c r="I39" s="75">
        <f t="shared" si="2"/>
        <v>0.70707073127401032</v>
      </c>
    </row>
    <row r="40" spans="1:9" ht="15.75" customHeight="1" thickBot="1">
      <c r="A40" s="234"/>
      <c r="B40" s="235"/>
      <c r="C40" s="236"/>
      <c r="D40" s="83">
        <f>SUM(D15:D39)</f>
        <v>1430577.5257936507</v>
      </c>
      <c r="E40" s="83">
        <f>SUM(E15:E39)</f>
        <v>1293599.2000000002</v>
      </c>
      <c r="F40" s="83">
        <f>SUM(F15:F39)</f>
        <v>136978.32579365082</v>
      </c>
      <c r="G40" s="83">
        <f>SUM(G15:G39)</f>
        <v>768841.80793650798</v>
      </c>
      <c r="H40" s="83">
        <f>AVERAGE(D40:E40)</f>
        <v>1362088.3628968254</v>
      </c>
      <c r="I40" s="75">
        <f>(H40-G40)/G40</f>
        <v>0.77161068614690709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219</v>
      </c>
      <c r="F13" s="241" t="s">
        <v>226</v>
      </c>
      <c r="G13" s="224" t="s">
        <v>197</v>
      </c>
      <c r="H13" s="241" t="s">
        <v>221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11707.775</v>
      </c>
      <c r="F16" s="42">
        <v>29647.044444444444</v>
      </c>
      <c r="G16" s="21">
        <f t="shared" ref="G16:G31" si="0">(F16-E16)/E16</f>
        <v>1.5322526649550783</v>
      </c>
      <c r="H16" s="181">
        <v>25838.744444444445</v>
      </c>
      <c r="I16" s="21">
        <f t="shared" ref="I16:I31" si="1">(F16-H16)/H16</f>
        <v>0.14738719244614137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22340.378472222223</v>
      </c>
      <c r="F17" s="46">
        <v>34757.550000000003</v>
      </c>
      <c r="G17" s="21">
        <f t="shared" si="0"/>
        <v>0.55581742015772706</v>
      </c>
      <c r="H17" s="184">
        <v>29712.375</v>
      </c>
      <c r="I17" s="21">
        <f t="shared" si="1"/>
        <v>0.1698004619287419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12645.361111111111</v>
      </c>
      <c r="F18" s="46">
        <v>24536.75</v>
      </c>
      <c r="G18" s="21">
        <f t="shared" si="0"/>
        <v>0.94037558788576392</v>
      </c>
      <c r="H18" s="184">
        <v>21318.625</v>
      </c>
      <c r="I18" s="21">
        <f t="shared" si="1"/>
        <v>0.15095368486476027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4787.4750000000004</v>
      </c>
      <c r="F19" s="46">
        <v>11960.444444444445</v>
      </c>
      <c r="G19" s="21">
        <f t="shared" si="0"/>
        <v>1.4982782039476852</v>
      </c>
      <c r="H19" s="184">
        <v>11432.6</v>
      </c>
      <c r="I19" s="21">
        <f t="shared" si="1"/>
        <v>4.6170113923730813E-2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24956.630952380954</v>
      </c>
      <c r="F20" s="46">
        <v>32571.428571428572</v>
      </c>
      <c r="G20" s="21">
        <f t="shared" si="0"/>
        <v>0.30512121742623033</v>
      </c>
      <c r="H20" s="184">
        <v>28766.457142857143</v>
      </c>
      <c r="I20" s="21">
        <f t="shared" si="1"/>
        <v>0.13227111735294877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11735.075000000001</v>
      </c>
      <c r="F21" s="46">
        <v>36833.155555555553</v>
      </c>
      <c r="G21" s="21">
        <f t="shared" si="0"/>
        <v>2.1387234896713956</v>
      </c>
      <c r="H21" s="184">
        <v>37055.37777777778</v>
      </c>
      <c r="I21" s="21">
        <f t="shared" si="1"/>
        <v>-5.9970302706101025E-3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10718.775</v>
      </c>
      <c r="F22" s="46">
        <v>22080.444444444445</v>
      </c>
      <c r="G22" s="21">
        <f t="shared" si="0"/>
        <v>1.0599783505526001</v>
      </c>
      <c r="H22" s="184">
        <v>20883.155555555553</v>
      </c>
      <c r="I22" s="21">
        <f t="shared" si="1"/>
        <v>5.7332757288702796E-2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2241.5</v>
      </c>
      <c r="F23" s="46">
        <v>5441.5222222222219</v>
      </c>
      <c r="G23" s="21">
        <f t="shared" si="0"/>
        <v>1.4276253500879865</v>
      </c>
      <c r="H23" s="184">
        <v>4786</v>
      </c>
      <c r="I23" s="21">
        <f t="shared" si="1"/>
        <v>0.13696661559177223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3444.6979166666665</v>
      </c>
      <c r="F24" s="46">
        <v>6569.7250000000004</v>
      </c>
      <c r="G24" s="21">
        <f t="shared" si="0"/>
        <v>0.907199167803176</v>
      </c>
      <c r="H24" s="184">
        <v>5634.375</v>
      </c>
      <c r="I24" s="21">
        <f t="shared" si="1"/>
        <v>0.16600776483638388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3034.6666666666665</v>
      </c>
      <c r="F25" s="46">
        <v>6284.375</v>
      </c>
      <c r="G25" s="21">
        <f t="shared" si="0"/>
        <v>1.0708617091388402</v>
      </c>
      <c r="H25" s="184">
        <v>5590.625</v>
      </c>
      <c r="I25" s="21">
        <f t="shared" si="1"/>
        <v>0.12409167132476244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2940.5027777777777</v>
      </c>
      <c r="F26" s="46">
        <v>6171.875</v>
      </c>
      <c r="G26" s="21">
        <f t="shared" si="0"/>
        <v>1.0989182688901464</v>
      </c>
      <c r="H26" s="184">
        <v>5525</v>
      </c>
      <c r="I26" s="21">
        <f t="shared" si="1"/>
        <v>0.11708144796380091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9381.65</v>
      </c>
      <c r="F27" s="46">
        <v>16292.55</v>
      </c>
      <c r="G27" s="21">
        <f t="shared" si="0"/>
        <v>0.73664014325838201</v>
      </c>
      <c r="H27" s="184">
        <v>14381.125</v>
      </c>
      <c r="I27" s="21">
        <f t="shared" si="1"/>
        <v>0.13291206355552845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2901.875</v>
      </c>
      <c r="F28" s="46">
        <v>6578.125</v>
      </c>
      <c r="G28" s="21">
        <f t="shared" si="0"/>
        <v>1.2668533275899203</v>
      </c>
      <c r="H28" s="184">
        <v>5765.625</v>
      </c>
      <c r="I28" s="21">
        <f t="shared" si="1"/>
        <v>0.14092140921409213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6774.8125</v>
      </c>
      <c r="F29" s="46">
        <v>19935.444444444445</v>
      </c>
      <c r="G29" s="21">
        <f t="shared" si="0"/>
        <v>1.9425824617942482</v>
      </c>
      <c r="H29" s="184">
        <v>19666.555555555555</v>
      </c>
      <c r="I29" s="21">
        <f t="shared" si="1"/>
        <v>1.3672393629342621E-2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14513.75</v>
      </c>
      <c r="F30" s="46">
        <v>24149.8125</v>
      </c>
      <c r="G30" s="21">
        <f t="shared" si="0"/>
        <v>0.66392644905692877</v>
      </c>
      <c r="H30" s="184">
        <v>22895.174999999999</v>
      </c>
      <c r="I30" s="21">
        <f t="shared" si="1"/>
        <v>5.4799209877190315E-2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14377.65</v>
      </c>
      <c r="F31" s="49">
        <v>20930.37777777778</v>
      </c>
      <c r="G31" s="23">
        <f t="shared" si="0"/>
        <v>0.45575791438641083</v>
      </c>
      <c r="H31" s="187">
        <v>19688.855555555554</v>
      </c>
      <c r="I31" s="23">
        <f t="shared" si="1"/>
        <v>6.305710449848409E-2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14202.298611111111</v>
      </c>
      <c r="F33" s="54">
        <v>28116</v>
      </c>
      <c r="G33" s="21">
        <f>(F33-E33)/E33</f>
        <v>0.97967954131055657</v>
      </c>
      <c r="H33" s="190">
        <v>27422.077777777777</v>
      </c>
      <c r="I33" s="21">
        <f>(F33-H33)/H33</f>
        <v>2.5305238641856746E-2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13752.805555555555</v>
      </c>
      <c r="F34" s="46">
        <v>26868.625</v>
      </c>
      <c r="G34" s="21">
        <f>(F34-E34)/E34</f>
        <v>0.95368318787479733</v>
      </c>
      <c r="H34" s="184">
        <v>25906.125</v>
      </c>
      <c r="I34" s="21">
        <f>(F34-H34)/H34</f>
        <v>3.7153375890836629E-2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10618.5</v>
      </c>
      <c r="F35" s="46">
        <v>27649.285714285714</v>
      </c>
      <c r="G35" s="21">
        <f>(F35-E35)/E35</f>
        <v>1.6038786753576977</v>
      </c>
      <c r="H35" s="184">
        <v>29383.333333333336</v>
      </c>
      <c r="I35" s="21">
        <f>(F35-H35)/H35</f>
        <v>-5.9014666558625813E-2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8368.2033730158728</v>
      </c>
      <c r="F36" s="46">
        <v>21004.166666666664</v>
      </c>
      <c r="G36" s="21">
        <f>(F36-E36)/E36</f>
        <v>1.5099971559482823</v>
      </c>
      <c r="H36" s="184">
        <v>20283.333333333336</v>
      </c>
      <c r="I36" s="21">
        <f>(F36-H36)/H36</f>
        <v>3.5538208709942239E-2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8619.0499999999993</v>
      </c>
      <c r="F37" s="49">
        <v>19722.111111111109</v>
      </c>
      <c r="G37" s="23">
        <f>(F37-E37)/E37</f>
        <v>1.2882001045487741</v>
      </c>
      <c r="H37" s="187">
        <v>21010.411111111112</v>
      </c>
      <c r="I37" s="23">
        <f>(F37-H37)/H37</f>
        <v>-6.1317219981416753E-2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335674.8</v>
      </c>
      <c r="F39" s="46">
        <v>559962.25</v>
      </c>
      <c r="G39" s="21">
        <f t="shared" ref="G39:G44" si="2">(F39-E39)/E39</f>
        <v>0.66816886462731195</v>
      </c>
      <c r="H39" s="184">
        <v>540737.25</v>
      </c>
      <c r="I39" s="21">
        <f t="shared" ref="I39:I44" si="3">(F39-H39)/H39</f>
        <v>3.5553311705453991E-2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219103.57500000001</v>
      </c>
      <c r="F40" s="46">
        <v>374025.3</v>
      </c>
      <c r="G40" s="21">
        <f t="shared" si="2"/>
        <v>0.70707073127401032</v>
      </c>
      <c r="H40" s="184">
        <v>357611.01428571425</v>
      </c>
      <c r="I40" s="21">
        <f t="shared" si="3"/>
        <v>4.5899832663351646E-2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146681.64583333334</v>
      </c>
      <c r="F41" s="57">
        <v>246106.33333333334</v>
      </c>
      <c r="G41" s="21">
        <f t="shared" si="2"/>
        <v>0.67782636972161503</v>
      </c>
      <c r="H41" s="192">
        <v>240739.66666666666</v>
      </c>
      <c r="I41" s="21">
        <f t="shared" si="3"/>
        <v>2.2292407150739678E-2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55076.2</v>
      </c>
      <c r="F42" s="47">
        <v>110586</v>
      </c>
      <c r="G42" s="21">
        <f t="shared" si="2"/>
        <v>1.0078727290553815</v>
      </c>
      <c r="H42" s="185">
        <v>102086</v>
      </c>
      <c r="I42" s="21">
        <f t="shared" si="3"/>
        <v>8.3263131085555317E-2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45999.500000000007</v>
      </c>
      <c r="F43" s="47">
        <v>118999.33333333333</v>
      </c>
      <c r="G43" s="21">
        <f t="shared" si="2"/>
        <v>1.5869701482262482</v>
      </c>
      <c r="H43" s="185">
        <v>113999.33333333333</v>
      </c>
      <c r="I43" s="21">
        <f t="shared" si="3"/>
        <v>4.3859905613483123E-2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112928</v>
      </c>
      <c r="F44" s="50">
        <v>250396.625</v>
      </c>
      <c r="G44" s="31">
        <f t="shared" si="2"/>
        <v>1.2173121369368094</v>
      </c>
      <c r="H44" s="188">
        <v>239024.71428571429</v>
      </c>
      <c r="I44" s="31">
        <f t="shared" si="3"/>
        <v>4.7576296653125509E-2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91054.371527777781</v>
      </c>
      <c r="F46" s="43">
        <v>174625.33333333334</v>
      </c>
      <c r="G46" s="21">
        <f t="shared" ref="G46:G51" si="4">(F46-E46)/E46</f>
        <v>0.91781383368354508</v>
      </c>
      <c r="H46" s="182">
        <v>174514.22222222222</v>
      </c>
      <c r="I46" s="21">
        <f t="shared" ref="I46:I51" si="5">(F46-H46)/H46</f>
        <v>6.366879999593261E-4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54449.55</v>
      </c>
      <c r="F47" s="47">
        <v>138379.77777777778</v>
      </c>
      <c r="G47" s="21">
        <f t="shared" si="4"/>
        <v>1.5414310637604494</v>
      </c>
      <c r="H47" s="185">
        <v>136930.88888888888</v>
      </c>
      <c r="I47" s="21">
        <f t="shared" si="5"/>
        <v>1.0581169089354197E-2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166301.03819444444</v>
      </c>
      <c r="F48" s="47">
        <v>420482.25</v>
      </c>
      <c r="G48" s="21">
        <f t="shared" si="4"/>
        <v>1.5284403186248232</v>
      </c>
      <c r="H48" s="185">
        <v>414754</v>
      </c>
      <c r="I48" s="21">
        <f t="shared" si="5"/>
        <v>1.3811198927557057E-2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241121.25</v>
      </c>
      <c r="F49" s="47">
        <v>491911.38142857142</v>
      </c>
      <c r="G49" s="21">
        <f t="shared" si="4"/>
        <v>1.0400996653284247</v>
      </c>
      <c r="H49" s="185">
        <v>491910.23857142858</v>
      </c>
      <c r="I49" s="21">
        <f t="shared" si="5"/>
        <v>2.3233042397318628E-6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17560</v>
      </c>
      <c r="F50" s="47">
        <v>49999</v>
      </c>
      <c r="G50" s="21">
        <f t="shared" si="4"/>
        <v>1.8473234624145787</v>
      </c>
      <c r="H50" s="185">
        <v>49999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213206.83333333334</v>
      </c>
      <c r="F51" s="50">
        <v>733250</v>
      </c>
      <c r="G51" s="31">
        <f t="shared" si="4"/>
        <v>2.4391486826954418</v>
      </c>
      <c r="H51" s="188">
        <v>733250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44532.5</v>
      </c>
      <c r="F53" s="66">
        <v>76333.333333333328</v>
      </c>
      <c r="G53" s="22">
        <f t="shared" ref="G53:G61" si="6">(F53-E53)/E53</f>
        <v>0.71410393158554608</v>
      </c>
      <c r="H53" s="143">
        <v>74966.666666666672</v>
      </c>
      <c r="I53" s="22">
        <f t="shared" ref="I53:I61" si="7">(F53-H53)/H53</f>
        <v>1.8230324588705962E-2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52235.625</v>
      </c>
      <c r="F54" s="70">
        <v>75971.666666666672</v>
      </c>
      <c r="G54" s="21">
        <f t="shared" si="6"/>
        <v>0.45440332467863975</v>
      </c>
      <c r="H54" s="196">
        <v>74218.333333333328</v>
      </c>
      <c r="I54" s="21">
        <f t="shared" si="7"/>
        <v>2.3623992275044484E-2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37341.599999999999</v>
      </c>
      <c r="F55" s="70">
        <v>65623.25</v>
      </c>
      <c r="G55" s="21">
        <f t="shared" si="6"/>
        <v>0.75737649163399545</v>
      </c>
      <c r="H55" s="196">
        <v>63710.75</v>
      </c>
      <c r="I55" s="21">
        <f t="shared" si="7"/>
        <v>3.0018481967328904E-2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39637.5</v>
      </c>
      <c r="F56" s="70">
        <v>92960</v>
      </c>
      <c r="G56" s="21">
        <f t="shared" si="6"/>
        <v>1.3452538631346578</v>
      </c>
      <c r="H56" s="196">
        <v>93172.5</v>
      </c>
      <c r="I56" s="21">
        <f t="shared" si="7"/>
        <v>-2.2807158764656952E-3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21588.324999999997</v>
      </c>
      <c r="F57" s="98">
        <v>47966.666666666664</v>
      </c>
      <c r="G57" s="21">
        <f t="shared" si="6"/>
        <v>1.221879959036501</v>
      </c>
      <c r="H57" s="201">
        <v>46250</v>
      </c>
      <c r="I57" s="21">
        <f t="shared" si="7"/>
        <v>3.7117117117117064E-2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5015.8125</v>
      </c>
      <c r="F58" s="50">
        <v>33995</v>
      </c>
      <c r="G58" s="29">
        <f t="shared" si="6"/>
        <v>5.7775659476904293</v>
      </c>
      <c r="H58" s="188">
        <v>33995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49290.714285714283</v>
      </c>
      <c r="F59" s="68">
        <v>98671.142857142855</v>
      </c>
      <c r="G59" s="21">
        <f t="shared" si="6"/>
        <v>1.0018201052067182</v>
      </c>
      <c r="H59" s="195">
        <v>97221.142857142855</v>
      </c>
      <c r="I59" s="21">
        <f t="shared" si="7"/>
        <v>1.4914451295132747E-2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58445.690476190473</v>
      </c>
      <c r="F60" s="70">
        <v>95164.666666666672</v>
      </c>
      <c r="G60" s="21">
        <f t="shared" si="6"/>
        <v>0.62825806130966533</v>
      </c>
      <c r="H60" s="196">
        <v>94574.666666666672</v>
      </c>
      <c r="I60" s="21">
        <f t="shared" si="7"/>
        <v>6.2384570921035932E-3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421365</v>
      </c>
      <c r="F61" s="73">
        <v>620000</v>
      </c>
      <c r="G61" s="29">
        <f t="shared" si="6"/>
        <v>0.47140839889407044</v>
      </c>
      <c r="H61" s="197">
        <v>620000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85032.527777777781</v>
      </c>
      <c r="F63" s="54">
        <v>172740.33333333334</v>
      </c>
      <c r="G63" s="21">
        <f t="shared" ref="G63:G68" si="8">(F63-E63)/E63</f>
        <v>1.031461816409472</v>
      </c>
      <c r="H63" s="190">
        <v>172740.33333333334</v>
      </c>
      <c r="I63" s="21">
        <f t="shared" ref="I63:I74" si="9">(F63-H63)/H63</f>
        <v>0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523739.71428571432</v>
      </c>
      <c r="F64" s="46">
        <v>899692</v>
      </c>
      <c r="G64" s="21">
        <f t="shared" si="8"/>
        <v>0.71782275710562871</v>
      </c>
      <c r="H64" s="184">
        <v>899700</v>
      </c>
      <c r="I64" s="21">
        <f t="shared" si="9"/>
        <v>-8.8918528398355007E-6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191432.75</v>
      </c>
      <c r="F65" s="46">
        <v>468017.57142857142</v>
      </c>
      <c r="G65" s="21">
        <f t="shared" si="8"/>
        <v>1.4448145441601368</v>
      </c>
      <c r="H65" s="184">
        <v>454980.42857142858</v>
      </c>
      <c r="I65" s="21">
        <f t="shared" si="9"/>
        <v>2.8654293763970343E-2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91271.583333333328</v>
      </c>
      <c r="F66" s="46">
        <v>232682</v>
      </c>
      <c r="G66" s="21">
        <f t="shared" si="8"/>
        <v>1.5493367322249809</v>
      </c>
      <c r="H66" s="184">
        <v>232682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61365.17857142858</v>
      </c>
      <c r="F67" s="46">
        <v>108956.44444444444</v>
      </c>
      <c r="G67" s="21">
        <f t="shared" si="8"/>
        <v>0.77554187865060975</v>
      </c>
      <c r="H67" s="184">
        <v>109289.77777777778</v>
      </c>
      <c r="I67" s="21">
        <f t="shared" si="9"/>
        <v>-3.0499955266733163E-3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39218.1</v>
      </c>
      <c r="F68" s="58">
        <v>100125.5</v>
      </c>
      <c r="G68" s="31">
        <f t="shared" si="8"/>
        <v>1.5530431101965676</v>
      </c>
      <c r="H68" s="193">
        <v>100125.5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59592.322916666672</v>
      </c>
      <c r="F70" s="43">
        <v>105273.5</v>
      </c>
      <c r="G70" s="21">
        <f>(F70-E70)/E70</f>
        <v>0.76656144361436362</v>
      </c>
      <c r="H70" s="182">
        <v>101189.125</v>
      </c>
      <c r="I70" s="21">
        <f t="shared" si="9"/>
        <v>4.0363774269221123E-2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47700.025000000001</v>
      </c>
      <c r="F71" s="47">
        <v>74589.666666666672</v>
      </c>
      <c r="G71" s="21">
        <f>(F71-E71)/E71</f>
        <v>0.56372384850252533</v>
      </c>
      <c r="H71" s="185">
        <v>72498.28571428571</v>
      </c>
      <c r="I71" s="21">
        <f t="shared" si="9"/>
        <v>2.8847315929966286E-2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21505.375</v>
      </c>
      <c r="F72" s="47">
        <v>36848</v>
      </c>
      <c r="G72" s="21">
        <f>(F72-E72)/E72</f>
        <v>0.71343210708950666</v>
      </c>
      <c r="H72" s="185">
        <v>36848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27023.875</v>
      </c>
      <c r="F73" s="47">
        <v>52557.5</v>
      </c>
      <c r="G73" s="21">
        <f>(F73-E73)/E73</f>
        <v>0.94485431863491076</v>
      </c>
      <c r="H73" s="185">
        <v>52557.5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20151.28125</v>
      </c>
      <c r="F74" s="50">
        <v>47682.875</v>
      </c>
      <c r="G74" s="21">
        <f>(F74-E74)/E74</f>
        <v>1.3662453224903504</v>
      </c>
      <c r="H74" s="188">
        <v>47682.875</v>
      </c>
      <c r="I74" s="21">
        <f t="shared" si="9"/>
        <v>0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18685.291666666668</v>
      </c>
      <c r="F76" s="43">
        <v>32188.6</v>
      </c>
      <c r="G76" s="22">
        <f t="shared" ref="G76:G82" si="10">(F76-E76)/E76</f>
        <v>0.72267046050034878</v>
      </c>
      <c r="H76" s="182">
        <v>30157.166666666668</v>
      </c>
      <c r="I76" s="22">
        <f t="shared" ref="I76:I82" si="11">(F76-H76)/H76</f>
        <v>6.7361544795874848E-2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19397.96875</v>
      </c>
      <c r="F77" s="32">
        <v>43570.375</v>
      </c>
      <c r="G77" s="21">
        <f t="shared" si="10"/>
        <v>1.246130796555696</v>
      </c>
      <c r="H77" s="176">
        <v>42200.375</v>
      </c>
      <c r="I77" s="21">
        <f t="shared" si="11"/>
        <v>3.2464166491411511E-2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9575.7333333333336</v>
      </c>
      <c r="F78" s="47">
        <v>20621.666666666668</v>
      </c>
      <c r="G78" s="21">
        <f t="shared" si="10"/>
        <v>1.1535339329972989</v>
      </c>
      <c r="H78" s="185">
        <v>20121.333333333332</v>
      </c>
      <c r="I78" s="21">
        <f t="shared" si="11"/>
        <v>2.4865814061361197E-2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14601.166666666666</v>
      </c>
      <c r="F79" s="47">
        <v>37936.142857142855</v>
      </c>
      <c r="G79" s="21">
        <f t="shared" si="10"/>
        <v>1.5981583337274095</v>
      </c>
      <c r="H79" s="185">
        <v>37936.142857142855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31802.172619047618</v>
      </c>
      <c r="F80" s="61">
        <v>44002.555555555555</v>
      </c>
      <c r="G80" s="21">
        <f t="shared" si="10"/>
        <v>0.38363363040173643</v>
      </c>
      <c r="H80" s="194">
        <v>44002.555555555555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57000</v>
      </c>
      <c r="F81" s="61">
        <v>156666</v>
      </c>
      <c r="G81" s="21">
        <f t="shared" si="10"/>
        <v>1.7485263157894737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40949.821428571428</v>
      </c>
      <c r="F82" s="50">
        <v>67442.8</v>
      </c>
      <c r="G82" s="23">
        <f t="shared" si="10"/>
        <v>0.6469620048927478</v>
      </c>
      <c r="H82" s="188">
        <v>65867.8</v>
      </c>
      <c r="I82" s="23">
        <f t="shared" si="11"/>
        <v>2.3911531886597091E-2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219</v>
      </c>
      <c r="F13" s="241" t="s">
        <v>226</v>
      </c>
      <c r="G13" s="224" t="s">
        <v>197</v>
      </c>
      <c r="H13" s="241" t="s">
        <v>221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11735.075000000001</v>
      </c>
      <c r="F16" s="181">
        <v>36833.155555555553</v>
      </c>
      <c r="G16" s="169">
        <f>(F16-E16)/E16</f>
        <v>2.1387234896713956</v>
      </c>
      <c r="H16" s="181">
        <v>37055.37777777778</v>
      </c>
      <c r="I16" s="169">
        <f>(F16-H16)/H16</f>
        <v>-5.9970302706101025E-3</v>
      </c>
    </row>
    <row r="17" spans="1:9" ht="16.5">
      <c r="A17" s="130"/>
      <c r="B17" s="177" t="s">
        <v>17</v>
      </c>
      <c r="C17" s="164" t="s">
        <v>97</v>
      </c>
      <c r="D17" s="160" t="s">
        <v>161</v>
      </c>
      <c r="E17" s="184">
        <v>6774.8125</v>
      </c>
      <c r="F17" s="184">
        <v>19935.444444444445</v>
      </c>
      <c r="G17" s="169">
        <f>(F17-E17)/E17</f>
        <v>1.9425824617942482</v>
      </c>
      <c r="H17" s="184">
        <v>19666.555555555555</v>
      </c>
      <c r="I17" s="169">
        <f>(F17-H17)/H17</f>
        <v>1.3672393629342621E-2</v>
      </c>
    </row>
    <row r="18" spans="1:9" ht="16.5">
      <c r="A18" s="130"/>
      <c r="B18" s="177" t="s">
        <v>7</v>
      </c>
      <c r="C18" s="164" t="s">
        <v>87</v>
      </c>
      <c r="D18" s="160" t="s">
        <v>161</v>
      </c>
      <c r="E18" s="184">
        <v>4787.4750000000004</v>
      </c>
      <c r="F18" s="184">
        <v>11960.444444444445</v>
      </c>
      <c r="G18" s="169">
        <f>(F18-E18)/E18</f>
        <v>1.4982782039476852</v>
      </c>
      <c r="H18" s="184">
        <v>11432.6</v>
      </c>
      <c r="I18" s="169">
        <f>(F18-H18)/H18</f>
        <v>4.6170113923730813E-2</v>
      </c>
    </row>
    <row r="19" spans="1:9" ht="16.5">
      <c r="A19" s="130"/>
      <c r="B19" s="177" t="s">
        <v>18</v>
      </c>
      <c r="C19" s="164" t="s">
        <v>98</v>
      </c>
      <c r="D19" s="160" t="s">
        <v>83</v>
      </c>
      <c r="E19" s="184">
        <v>14513.75</v>
      </c>
      <c r="F19" s="184">
        <v>24149.8125</v>
      </c>
      <c r="G19" s="169">
        <f>(F19-E19)/E19</f>
        <v>0.66392644905692877</v>
      </c>
      <c r="H19" s="184">
        <v>22895.174999999999</v>
      </c>
      <c r="I19" s="169">
        <f>(F19-H19)/H19</f>
        <v>5.4799209877190315E-2</v>
      </c>
    </row>
    <row r="20" spans="1:9" ht="16.5">
      <c r="A20" s="130"/>
      <c r="B20" s="177" t="s">
        <v>10</v>
      </c>
      <c r="C20" s="164" t="s">
        <v>90</v>
      </c>
      <c r="D20" s="160" t="s">
        <v>161</v>
      </c>
      <c r="E20" s="184">
        <v>10718.775</v>
      </c>
      <c r="F20" s="184">
        <v>22080.444444444445</v>
      </c>
      <c r="G20" s="169">
        <f>(F20-E20)/E20</f>
        <v>1.0599783505526001</v>
      </c>
      <c r="H20" s="184">
        <v>20883.155555555553</v>
      </c>
      <c r="I20" s="169">
        <f>(F20-H20)/H20</f>
        <v>5.7332757288702796E-2</v>
      </c>
    </row>
    <row r="21" spans="1:9" ht="16.5">
      <c r="A21" s="130"/>
      <c r="B21" s="177" t="s">
        <v>19</v>
      </c>
      <c r="C21" s="164" t="s">
        <v>99</v>
      </c>
      <c r="D21" s="160" t="s">
        <v>161</v>
      </c>
      <c r="E21" s="184">
        <v>14377.65</v>
      </c>
      <c r="F21" s="184">
        <v>20930.37777777778</v>
      </c>
      <c r="G21" s="169">
        <f>(F21-E21)/E21</f>
        <v>0.45575791438641083</v>
      </c>
      <c r="H21" s="184">
        <v>19688.855555555554</v>
      </c>
      <c r="I21" s="169">
        <f>(F21-H21)/H21</f>
        <v>6.305710449848409E-2</v>
      </c>
    </row>
    <row r="22" spans="1:9" ht="16.5">
      <c r="A22" s="130"/>
      <c r="B22" s="177" t="s">
        <v>14</v>
      </c>
      <c r="C22" s="164" t="s">
        <v>94</v>
      </c>
      <c r="D22" s="160" t="s">
        <v>81</v>
      </c>
      <c r="E22" s="184">
        <v>2940.5027777777777</v>
      </c>
      <c r="F22" s="184">
        <v>6171.875</v>
      </c>
      <c r="G22" s="169">
        <f>(F22-E22)/E22</f>
        <v>1.0989182688901464</v>
      </c>
      <c r="H22" s="184">
        <v>5525</v>
      </c>
      <c r="I22" s="169">
        <f>(F22-H22)/H22</f>
        <v>0.11708144796380091</v>
      </c>
    </row>
    <row r="23" spans="1:9" ht="16.5">
      <c r="A23" s="130"/>
      <c r="B23" s="177" t="s">
        <v>13</v>
      </c>
      <c r="C23" s="164" t="s">
        <v>93</v>
      </c>
      <c r="D23" s="162" t="s">
        <v>81</v>
      </c>
      <c r="E23" s="184">
        <v>3034.6666666666665</v>
      </c>
      <c r="F23" s="184">
        <v>6284.375</v>
      </c>
      <c r="G23" s="169">
        <f>(F23-E23)/E23</f>
        <v>1.0708617091388402</v>
      </c>
      <c r="H23" s="184">
        <v>5590.625</v>
      </c>
      <c r="I23" s="169">
        <f>(F23-H23)/H23</f>
        <v>0.12409167132476244</v>
      </c>
    </row>
    <row r="24" spans="1:9" ht="16.5">
      <c r="A24" s="130"/>
      <c r="B24" s="177" t="s">
        <v>8</v>
      </c>
      <c r="C24" s="164" t="s">
        <v>89</v>
      </c>
      <c r="D24" s="162" t="s">
        <v>161</v>
      </c>
      <c r="E24" s="184">
        <v>24956.630952380954</v>
      </c>
      <c r="F24" s="184">
        <v>32571.428571428572</v>
      </c>
      <c r="G24" s="169">
        <f>(F24-E24)/E24</f>
        <v>0.30512121742623033</v>
      </c>
      <c r="H24" s="184">
        <v>28766.457142857143</v>
      </c>
      <c r="I24" s="169">
        <f>(F24-H24)/H24</f>
        <v>0.13227111735294877</v>
      </c>
    </row>
    <row r="25" spans="1:9" ht="16.5">
      <c r="A25" s="130"/>
      <c r="B25" s="177" t="s">
        <v>15</v>
      </c>
      <c r="C25" s="164" t="s">
        <v>95</v>
      </c>
      <c r="D25" s="162" t="s">
        <v>82</v>
      </c>
      <c r="E25" s="184">
        <v>9381.65</v>
      </c>
      <c r="F25" s="184">
        <v>16292.55</v>
      </c>
      <c r="G25" s="169">
        <f>(F25-E25)/E25</f>
        <v>0.73664014325838201</v>
      </c>
      <c r="H25" s="184">
        <v>14381.125</v>
      </c>
      <c r="I25" s="169">
        <f>(F25-H25)/H25</f>
        <v>0.13291206355552845</v>
      </c>
    </row>
    <row r="26" spans="1:9" ht="16.5">
      <c r="A26" s="130"/>
      <c r="B26" s="177" t="s">
        <v>11</v>
      </c>
      <c r="C26" s="164" t="s">
        <v>91</v>
      </c>
      <c r="D26" s="162" t="s">
        <v>81</v>
      </c>
      <c r="E26" s="184">
        <v>2241.5</v>
      </c>
      <c r="F26" s="184">
        <v>5441.5222222222219</v>
      </c>
      <c r="G26" s="169">
        <f>(F26-E26)/E26</f>
        <v>1.4276253500879865</v>
      </c>
      <c r="H26" s="184">
        <v>4786</v>
      </c>
      <c r="I26" s="169">
        <f>(F26-H26)/H26</f>
        <v>0.13696661559177223</v>
      </c>
    </row>
    <row r="27" spans="1:9" ht="16.5">
      <c r="A27" s="130"/>
      <c r="B27" s="177" t="s">
        <v>16</v>
      </c>
      <c r="C27" s="164" t="s">
        <v>96</v>
      </c>
      <c r="D27" s="162" t="s">
        <v>81</v>
      </c>
      <c r="E27" s="184">
        <v>2901.875</v>
      </c>
      <c r="F27" s="184">
        <v>6578.125</v>
      </c>
      <c r="G27" s="169">
        <f>(F27-E27)/E27</f>
        <v>1.2668533275899203</v>
      </c>
      <c r="H27" s="184">
        <v>5765.625</v>
      </c>
      <c r="I27" s="169">
        <f>(F27-H27)/H27</f>
        <v>0.14092140921409213</v>
      </c>
    </row>
    <row r="28" spans="1:9" ht="16.5">
      <c r="A28" s="130"/>
      <c r="B28" s="177" t="s">
        <v>4</v>
      </c>
      <c r="C28" s="164" t="s">
        <v>84</v>
      </c>
      <c r="D28" s="162" t="s">
        <v>161</v>
      </c>
      <c r="E28" s="184">
        <v>11707.775</v>
      </c>
      <c r="F28" s="184">
        <v>29647.044444444444</v>
      </c>
      <c r="G28" s="169">
        <f>(F28-E28)/E28</f>
        <v>1.5322526649550783</v>
      </c>
      <c r="H28" s="184">
        <v>25838.744444444445</v>
      </c>
      <c r="I28" s="169">
        <f>(F28-H28)/H28</f>
        <v>0.14738719244614137</v>
      </c>
    </row>
    <row r="29" spans="1:9" ht="17.25" thickBot="1">
      <c r="A29" s="131"/>
      <c r="B29" s="177" t="s">
        <v>6</v>
      </c>
      <c r="C29" s="164" t="s">
        <v>86</v>
      </c>
      <c r="D29" s="162" t="s">
        <v>161</v>
      </c>
      <c r="E29" s="184">
        <v>12645.361111111111</v>
      </c>
      <c r="F29" s="184">
        <v>24536.75</v>
      </c>
      <c r="G29" s="169">
        <f>(F29-E29)/E29</f>
        <v>0.94037558788576392</v>
      </c>
      <c r="H29" s="184">
        <v>21318.625</v>
      </c>
      <c r="I29" s="169">
        <f>(F29-H29)/H29</f>
        <v>0.15095368486476027</v>
      </c>
    </row>
    <row r="30" spans="1:9" ht="16.5">
      <c r="A30" s="37"/>
      <c r="B30" s="177" t="s">
        <v>12</v>
      </c>
      <c r="C30" s="164" t="s">
        <v>92</v>
      </c>
      <c r="D30" s="162" t="s">
        <v>81</v>
      </c>
      <c r="E30" s="184">
        <v>3444.6979166666665</v>
      </c>
      <c r="F30" s="184">
        <v>6569.7250000000004</v>
      </c>
      <c r="G30" s="169">
        <f>(F30-E30)/E30</f>
        <v>0.907199167803176</v>
      </c>
      <c r="H30" s="184">
        <v>5634.375</v>
      </c>
      <c r="I30" s="169">
        <f>(F30-H30)/H30</f>
        <v>0.16600776483638388</v>
      </c>
    </row>
    <row r="31" spans="1:9" ht="17.25" thickBot="1">
      <c r="A31" s="38"/>
      <c r="B31" s="178" t="s">
        <v>5</v>
      </c>
      <c r="C31" s="165" t="s">
        <v>85</v>
      </c>
      <c r="D31" s="161" t="s">
        <v>161</v>
      </c>
      <c r="E31" s="187">
        <v>22340.378472222223</v>
      </c>
      <c r="F31" s="187">
        <v>34757.550000000003</v>
      </c>
      <c r="G31" s="171">
        <f>(F31-E31)/E31</f>
        <v>0.55581742015772706</v>
      </c>
      <c r="H31" s="187">
        <v>29712.375</v>
      </c>
      <c r="I31" s="171">
        <f>(F31-H31)/H31</f>
        <v>0.1698004619287419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158502.57539682538</v>
      </c>
      <c r="F32" s="100">
        <f>SUM(F16:F31)</f>
        <v>304740.62440476188</v>
      </c>
      <c r="G32" s="101">
        <f t="shared" ref="G32" si="0">(F32-E32)/E32</f>
        <v>0.92262254188499115</v>
      </c>
      <c r="H32" s="100">
        <f>SUM(H16:H31)</f>
        <v>278940.67103174608</v>
      </c>
      <c r="I32" s="104">
        <f t="shared" ref="I32" si="1">(F32-H32)/H32</f>
        <v>9.2492619586763386E-2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8619.0499999999993</v>
      </c>
      <c r="F34" s="190">
        <v>19722.111111111109</v>
      </c>
      <c r="G34" s="169">
        <f>(F34-E34)/E34</f>
        <v>1.2882001045487741</v>
      </c>
      <c r="H34" s="190">
        <v>21010.411111111112</v>
      </c>
      <c r="I34" s="169">
        <f>(F34-H34)/H34</f>
        <v>-6.1317219981416753E-2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10618.5</v>
      </c>
      <c r="F35" s="184">
        <v>27649.285714285714</v>
      </c>
      <c r="G35" s="169">
        <f>(F35-E35)/E35</f>
        <v>1.6038786753576977</v>
      </c>
      <c r="H35" s="184">
        <v>29383.333333333336</v>
      </c>
      <c r="I35" s="169">
        <f>(F35-H35)/H35</f>
        <v>-5.9014666558625813E-2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14202.298611111111</v>
      </c>
      <c r="F36" s="184">
        <v>28116</v>
      </c>
      <c r="G36" s="169">
        <f>(F36-E36)/E36</f>
        <v>0.97967954131055657</v>
      </c>
      <c r="H36" s="184">
        <v>27422.077777777777</v>
      </c>
      <c r="I36" s="169">
        <f>(F36-H36)/H36</f>
        <v>2.5305238641856746E-2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8368.2033730158728</v>
      </c>
      <c r="F37" s="184">
        <v>21004.166666666664</v>
      </c>
      <c r="G37" s="169">
        <f>(F37-E37)/E37</f>
        <v>1.5099971559482823</v>
      </c>
      <c r="H37" s="184">
        <v>20283.333333333336</v>
      </c>
      <c r="I37" s="169">
        <f>(F37-H37)/H37</f>
        <v>3.5538208709942239E-2</v>
      </c>
    </row>
    <row r="38" spans="1:9" ht="17.25" thickBot="1">
      <c r="A38" s="38"/>
      <c r="B38" s="179" t="s">
        <v>27</v>
      </c>
      <c r="C38" s="164" t="s">
        <v>101</v>
      </c>
      <c r="D38" s="172" t="s">
        <v>161</v>
      </c>
      <c r="E38" s="187">
        <v>13752.805555555555</v>
      </c>
      <c r="F38" s="187">
        <v>26868.625</v>
      </c>
      <c r="G38" s="171">
        <f>(F38-E38)/E38</f>
        <v>0.95368318787479733</v>
      </c>
      <c r="H38" s="187">
        <v>25906.125</v>
      </c>
      <c r="I38" s="171">
        <f>(F38-H38)/H38</f>
        <v>3.7153375890836629E-2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55560.85753968254</v>
      </c>
      <c r="F39" s="102">
        <f>SUM(F34:F38)</f>
        <v>123360.18849206349</v>
      </c>
      <c r="G39" s="103">
        <f t="shared" ref="G39" si="2">(F39-E39)/E39</f>
        <v>1.2202714996606647</v>
      </c>
      <c r="H39" s="102">
        <f>SUM(H34:H38)</f>
        <v>124005.28055555557</v>
      </c>
      <c r="I39" s="104">
        <f t="shared" ref="I39" si="3">(F39-H39)/H39</f>
        <v>-5.2021338172213499E-3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146681.64583333334</v>
      </c>
      <c r="F41" s="184">
        <v>246106.33333333334</v>
      </c>
      <c r="G41" s="169">
        <f>(F41-E41)/E41</f>
        <v>0.67782636972161503</v>
      </c>
      <c r="H41" s="184">
        <v>240739.66666666666</v>
      </c>
      <c r="I41" s="169">
        <f>(F41-H41)/H41</f>
        <v>2.2292407150739678E-2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335674.8</v>
      </c>
      <c r="F42" s="184">
        <v>559962.25</v>
      </c>
      <c r="G42" s="169">
        <f>(F42-E42)/E42</f>
        <v>0.66816886462731195</v>
      </c>
      <c r="H42" s="184">
        <v>540737.25</v>
      </c>
      <c r="I42" s="169">
        <f>(F42-H42)/H42</f>
        <v>3.5553311705453991E-2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45999.500000000007</v>
      </c>
      <c r="F43" s="192">
        <v>118999.33333333333</v>
      </c>
      <c r="G43" s="169">
        <f>(F43-E43)/E43</f>
        <v>1.5869701482262482</v>
      </c>
      <c r="H43" s="192">
        <v>113999.33333333333</v>
      </c>
      <c r="I43" s="169">
        <f>(F43-H43)/H43</f>
        <v>4.3859905613483123E-2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219103.57500000001</v>
      </c>
      <c r="F44" s="185">
        <v>374025.3</v>
      </c>
      <c r="G44" s="169">
        <f>(F44-E44)/E44</f>
        <v>0.70707073127401032</v>
      </c>
      <c r="H44" s="185">
        <v>357611.01428571425</v>
      </c>
      <c r="I44" s="169">
        <f>(F44-H44)/H44</f>
        <v>4.5899832663351646E-2</v>
      </c>
    </row>
    <row r="45" spans="1:9" ht="16.5">
      <c r="A45" s="37"/>
      <c r="B45" s="177" t="s">
        <v>36</v>
      </c>
      <c r="C45" s="164" t="s">
        <v>153</v>
      </c>
      <c r="D45" s="160" t="s">
        <v>161</v>
      </c>
      <c r="E45" s="185">
        <v>112928</v>
      </c>
      <c r="F45" s="185">
        <v>250396.625</v>
      </c>
      <c r="G45" s="169">
        <f>(F45-E45)/E45</f>
        <v>1.2173121369368094</v>
      </c>
      <c r="H45" s="185">
        <v>239024.71428571429</v>
      </c>
      <c r="I45" s="169">
        <f>(F45-H45)/H45</f>
        <v>4.7576296653125509E-2</v>
      </c>
    </row>
    <row r="46" spans="1:9" ht="16.5" customHeight="1" thickBot="1">
      <c r="A46" s="38"/>
      <c r="B46" s="177" t="s">
        <v>34</v>
      </c>
      <c r="C46" s="164" t="s">
        <v>154</v>
      </c>
      <c r="D46" s="160" t="s">
        <v>161</v>
      </c>
      <c r="E46" s="188">
        <v>55076.2</v>
      </c>
      <c r="F46" s="188">
        <v>110586</v>
      </c>
      <c r="G46" s="175">
        <f>(F46-E46)/E46</f>
        <v>1.0078727290553815</v>
      </c>
      <c r="H46" s="188">
        <v>102086</v>
      </c>
      <c r="I46" s="175">
        <f>(F46-H46)/H46</f>
        <v>8.3263131085555317E-2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915463.72083333321</v>
      </c>
      <c r="F47" s="83">
        <f>SUM(F41:F46)</f>
        <v>1660075.8416666668</v>
      </c>
      <c r="G47" s="103">
        <f t="shared" ref="G47" si="4">(F47-E47)/E47</f>
        <v>0.81337152296491233</v>
      </c>
      <c r="H47" s="102">
        <f>SUM(H41:H46)</f>
        <v>1594197.9785714287</v>
      </c>
      <c r="I47" s="104">
        <f t="shared" ref="I47" si="5">(F47-H47)/H47</f>
        <v>4.1323514381991437E-2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17560</v>
      </c>
      <c r="F49" s="182">
        <v>49999</v>
      </c>
      <c r="G49" s="169">
        <f>(F49-E49)/E49</f>
        <v>1.8473234624145787</v>
      </c>
      <c r="H49" s="182">
        <v>49999</v>
      </c>
      <c r="I49" s="169">
        <f>(F49-H49)/H49</f>
        <v>0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213206.83333333334</v>
      </c>
      <c r="F50" s="185">
        <v>733250</v>
      </c>
      <c r="G50" s="169">
        <f>(F50-E50)/E50</f>
        <v>2.4391486826954418</v>
      </c>
      <c r="H50" s="185">
        <v>733250</v>
      </c>
      <c r="I50" s="169">
        <f>(F50-H50)/H50</f>
        <v>0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241121.25</v>
      </c>
      <c r="F51" s="185">
        <v>491911.38142857142</v>
      </c>
      <c r="G51" s="169">
        <f>(F51-E51)/E51</f>
        <v>1.0400996653284247</v>
      </c>
      <c r="H51" s="185">
        <v>491910.23857142858</v>
      </c>
      <c r="I51" s="169">
        <f>(F51-H51)/H51</f>
        <v>2.3233042397318628E-6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91054.371527777781</v>
      </c>
      <c r="F52" s="185">
        <v>174625.33333333334</v>
      </c>
      <c r="G52" s="169">
        <f>(F52-E52)/E52</f>
        <v>0.91781383368354508</v>
      </c>
      <c r="H52" s="185">
        <v>174514.22222222222</v>
      </c>
      <c r="I52" s="169">
        <f>(F52-H52)/H52</f>
        <v>6.366879999593261E-4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54449.55</v>
      </c>
      <c r="F53" s="185">
        <v>138379.77777777778</v>
      </c>
      <c r="G53" s="169">
        <f>(F53-E53)/E53</f>
        <v>1.5414310637604494</v>
      </c>
      <c r="H53" s="185">
        <v>136930.88888888888</v>
      </c>
      <c r="I53" s="169">
        <f>(F53-H53)/H53</f>
        <v>1.0581169089354197E-2</v>
      </c>
    </row>
    <row r="54" spans="1:9" ht="16.5" customHeight="1" thickBot="1">
      <c r="A54" s="38"/>
      <c r="B54" s="177" t="s">
        <v>47</v>
      </c>
      <c r="C54" s="164" t="s">
        <v>113</v>
      </c>
      <c r="D54" s="161" t="s">
        <v>114</v>
      </c>
      <c r="E54" s="188">
        <v>166301.03819444444</v>
      </c>
      <c r="F54" s="188">
        <v>420482.25</v>
      </c>
      <c r="G54" s="175">
        <f>(F54-E54)/E54</f>
        <v>1.5284403186248232</v>
      </c>
      <c r="H54" s="188">
        <v>414754</v>
      </c>
      <c r="I54" s="175">
        <f>(F54-H54)/H54</f>
        <v>1.3811198927557057E-2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783693.04305555555</v>
      </c>
      <c r="F55" s="83">
        <f>SUM(F49:F54)</f>
        <v>2008647.7425396824</v>
      </c>
      <c r="G55" s="103">
        <f t="shared" ref="G55" si="6">(F55-E55)/E55</f>
        <v>1.5630541962043301</v>
      </c>
      <c r="H55" s="83">
        <f>SUM(H49:H54)</f>
        <v>2001358.3496825397</v>
      </c>
      <c r="I55" s="104">
        <f t="shared" ref="I55" si="7">(F55-H55)/H55</f>
        <v>3.6422227225319172E-3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39637.5</v>
      </c>
      <c r="F57" s="143">
        <v>92960</v>
      </c>
      <c r="G57" s="170">
        <f>(F57-E57)/E57</f>
        <v>1.3452538631346578</v>
      </c>
      <c r="H57" s="143">
        <v>93172.5</v>
      </c>
      <c r="I57" s="170">
        <f>(F57-H57)/H57</f>
        <v>-2.2807158764656952E-3</v>
      </c>
    </row>
    <row r="58" spans="1:9" ht="16.5">
      <c r="A58" s="109"/>
      <c r="B58" s="199" t="s">
        <v>43</v>
      </c>
      <c r="C58" s="164" t="s">
        <v>119</v>
      </c>
      <c r="D58" s="160" t="s">
        <v>114</v>
      </c>
      <c r="E58" s="185">
        <v>5015.8125</v>
      </c>
      <c r="F58" s="185">
        <v>33995</v>
      </c>
      <c r="G58" s="169">
        <f>(F58-E58)/E58</f>
        <v>5.7775659476904293</v>
      </c>
      <c r="H58" s="185">
        <v>33995</v>
      </c>
      <c r="I58" s="169">
        <f>(F58-H58)/H58</f>
        <v>0</v>
      </c>
    </row>
    <row r="59" spans="1:9" ht="16.5">
      <c r="A59" s="109"/>
      <c r="B59" s="199" t="s">
        <v>56</v>
      </c>
      <c r="C59" s="164" t="s">
        <v>123</v>
      </c>
      <c r="D59" s="160" t="s">
        <v>120</v>
      </c>
      <c r="E59" s="185">
        <v>421365</v>
      </c>
      <c r="F59" s="196">
        <v>620000</v>
      </c>
      <c r="G59" s="169">
        <f>(F59-E59)/E59</f>
        <v>0.47140839889407044</v>
      </c>
      <c r="H59" s="196">
        <v>620000</v>
      </c>
      <c r="I59" s="169">
        <f>(F59-H59)/H59</f>
        <v>0</v>
      </c>
    </row>
    <row r="60" spans="1:9" ht="16.5">
      <c r="A60" s="109"/>
      <c r="B60" s="199" t="s">
        <v>55</v>
      </c>
      <c r="C60" s="164" t="s">
        <v>122</v>
      </c>
      <c r="D60" s="160" t="s">
        <v>120</v>
      </c>
      <c r="E60" s="185">
        <v>58445.690476190473</v>
      </c>
      <c r="F60" s="196">
        <v>95164.666666666672</v>
      </c>
      <c r="G60" s="169">
        <f>(F60-E60)/E60</f>
        <v>0.62825806130966533</v>
      </c>
      <c r="H60" s="196">
        <v>94574.666666666672</v>
      </c>
      <c r="I60" s="169">
        <f>(F60-H60)/H60</f>
        <v>6.2384570921035932E-3</v>
      </c>
    </row>
    <row r="61" spans="1:9" s="126" customFormat="1" ht="16.5">
      <c r="A61" s="148"/>
      <c r="B61" s="199" t="s">
        <v>54</v>
      </c>
      <c r="C61" s="164" t="s">
        <v>121</v>
      </c>
      <c r="D61" s="160" t="s">
        <v>120</v>
      </c>
      <c r="E61" s="185">
        <v>49290.714285714283</v>
      </c>
      <c r="F61" s="201">
        <v>98671.142857142855</v>
      </c>
      <c r="G61" s="169">
        <f>(F61-E61)/E61</f>
        <v>1.0018201052067182</v>
      </c>
      <c r="H61" s="201">
        <v>97221.142857142855</v>
      </c>
      <c r="I61" s="169">
        <f>(F61-H61)/H61</f>
        <v>1.4914451295132747E-2</v>
      </c>
    </row>
    <row r="62" spans="1:9" s="126" customFormat="1" ht="17.25" thickBot="1">
      <c r="A62" s="148"/>
      <c r="B62" s="200" t="s">
        <v>38</v>
      </c>
      <c r="C62" s="165" t="s">
        <v>115</v>
      </c>
      <c r="D62" s="161" t="s">
        <v>114</v>
      </c>
      <c r="E62" s="188">
        <v>44532.5</v>
      </c>
      <c r="F62" s="197">
        <v>76333.333333333328</v>
      </c>
      <c r="G62" s="174">
        <f>(F62-E62)/E62</f>
        <v>0.71410393158554608</v>
      </c>
      <c r="H62" s="197">
        <v>74966.666666666672</v>
      </c>
      <c r="I62" s="174">
        <f>(F62-H62)/H62</f>
        <v>1.8230324588705962E-2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52235.625</v>
      </c>
      <c r="F63" s="195">
        <v>75971.666666666672</v>
      </c>
      <c r="G63" s="169">
        <f>(F63-E63)/E63</f>
        <v>0.45440332467863975</v>
      </c>
      <c r="H63" s="195">
        <v>74218.333333333328</v>
      </c>
      <c r="I63" s="169">
        <f>(F63-H63)/H63</f>
        <v>2.3623992275044484E-2</v>
      </c>
    </row>
    <row r="64" spans="1:9" s="126" customFormat="1" ht="16.5">
      <c r="A64" s="148"/>
      <c r="B64" s="199" t="s">
        <v>40</v>
      </c>
      <c r="C64" s="164" t="s">
        <v>117</v>
      </c>
      <c r="D64" s="162" t="s">
        <v>114</v>
      </c>
      <c r="E64" s="192">
        <v>37341.599999999999</v>
      </c>
      <c r="F64" s="196">
        <v>65623.25</v>
      </c>
      <c r="G64" s="169">
        <f>(F64-E64)/E64</f>
        <v>0.75737649163399545</v>
      </c>
      <c r="H64" s="196">
        <v>63710.75</v>
      </c>
      <c r="I64" s="169">
        <f>(F64-H64)/H64</f>
        <v>3.0018481967328904E-2</v>
      </c>
    </row>
    <row r="65" spans="1:9" ht="16.5" customHeight="1" thickBot="1">
      <c r="A65" s="110"/>
      <c r="B65" s="200" t="s">
        <v>42</v>
      </c>
      <c r="C65" s="165" t="s">
        <v>198</v>
      </c>
      <c r="D65" s="161" t="s">
        <v>114</v>
      </c>
      <c r="E65" s="188">
        <v>21588.324999999997</v>
      </c>
      <c r="F65" s="197">
        <v>47966.666666666664</v>
      </c>
      <c r="G65" s="174">
        <f>(F65-E65)/E65</f>
        <v>1.221879959036501</v>
      </c>
      <c r="H65" s="197">
        <v>46250</v>
      </c>
      <c r="I65" s="174">
        <f>(F65-H65)/H65</f>
        <v>3.7117117117117064E-2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729452.76726190478</v>
      </c>
      <c r="F66" s="99">
        <f>SUM(F57:F65)</f>
        <v>1206685.7261904762</v>
      </c>
      <c r="G66" s="101">
        <f t="shared" ref="G66" si="8">(F66-E66)/E66</f>
        <v>0.65423421549270011</v>
      </c>
      <c r="H66" s="99">
        <f>SUM(H57:H65)</f>
        <v>1198109.0595238095</v>
      </c>
      <c r="I66" s="152">
        <f t="shared" ref="I66" si="9">(F66-H66)/H66</f>
        <v>7.1585024739530432E-3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63</v>
      </c>
      <c r="C68" s="164" t="s">
        <v>132</v>
      </c>
      <c r="D68" s="168" t="s">
        <v>126</v>
      </c>
      <c r="E68" s="182">
        <v>61365.17857142858</v>
      </c>
      <c r="F68" s="190">
        <v>108956.44444444444</v>
      </c>
      <c r="G68" s="169">
        <f>(F68-E68)/E68</f>
        <v>0.77554187865060975</v>
      </c>
      <c r="H68" s="190">
        <v>109289.77777777778</v>
      </c>
      <c r="I68" s="169">
        <f>(F68-H68)/H68</f>
        <v>-3.0499955266733163E-3</v>
      </c>
    </row>
    <row r="69" spans="1:9" ht="16.5">
      <c r="A69" s="37"/>
      <c r="B69" s="177" t="s">
        <v>60</v>
      </c>
      <c r="C69" s="164" t="s">
        <v>129</v>
      </c>
      <c r="D69" s="162" t="s">
        <v>215</v>
      </c>
      <c r="E69" s="185">
        <v>523739.71428571432</v>
      </c>
      <c r="F69" s="184">
        <v>899692</v>
      </c>
      <c r="G69" s="169">
        <f>(F69-E69)/E69</f>
        <v>0.71782275710562871</v>
      </c>
      <c r="H69" s="184">
        <v>899700</v>
      </c>
      <c r="I69" s="169">
        <f>(F69-H69)/H69</f>
        <v>-8.8918528398355007E-6</v>
      </c>
    </row>
    <row r="70" spans="1:9" ht="16.5">
      <c r="A70" s="37"/>
      <c r="B70" s="177" t="s">
        <v>59</v>
      </c>
      <c r="C70" s="164" t="s">
        <v>128</v>
      </c>
      <c r="D70" s="162" t="s">
        <v>124</v>
      </c>
      <c r="E70" s="185">
        <v>85032.527777777781</v>
      </c>
      <c r="F70" s="184">
        <v>172740.33333333334</v>
      </c>
      <c r="G70" s="169">
        <f>(F70-E70)/E70</f>
        <v>1.031461816409472</v>
      </c>
      <c r="H70" s="184">
        <v>172740.33333333334</v>
      </c>
      <c r="I70" s="169">
        <f>(F70-H70)/H70</f>
        <v>0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91271.583333333328</v>
      </c>
      <c r="F71" s="184">
        <v>232682</v>
      </c>
      <c r="G71" s="169">
        <f>(F71-E71)/E71</f>
        <v>1.5493367322249809</v>
      </c>
      <c r="H71" s="184">
        <v>232682</v>
      </c>
      <c r="I71" s="169">
        <f>(F71-H71)/H71</f>
        <v>0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39218.1</v>
      </c>
      <c r="F72" s="184">
        <v>100125.5</v>
      </c>
      <c r="G72" s="169">
        <f>(F72-E72)/E72</f>
        <v>1.5530431101965676</v>
      </c>
      <c r="H72" s="184">
        <v>100125.5</v>
      </c>
      <c r="I72" s="169">
        <f>(F72-H72)/H72</f>
        <v>0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216</v>
      </c>
      <c r="E73" s="188">
        <v>191432.75</v>
      </c>
      <c r="F73" s="193">
        <v>468017.57142857142</v>
      </c>
      <c r="G73" s="175">
        <f>(F73-E73)/E73</f>
        <v>1.4448145441601368</v>
      </c>
      <c r="H73" s="193">
        <v>454980.42857142858</v>
      </c>
      <c r="I73" s="175">
        <f>(F73-H73)/H73</f>
        <v>2.8654293763970343E-2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992059.85396825406</v>
      </c>
      <c r="F74" s="83">
        <f>SUM(F68:F73)</f>
        <v>1982213.8492063491</v>
      </c>
      <c r="G74" s="103">
        <f t="shared" ref="G74" si="10">(F74-E74)/E74</f>
        <v>0.99807888735489547</v>
      </c>
      <c r="H74" s="83">
        <f>SUM(H68:H73)</f>
        <v>1969518.0396825396</v>
      </c>
      <c r="I74" s="104">
        <f t="shared" ref="I74" si="11">(F74-H74)/H74</f>
        <v>6.4461504124409368E-3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21505.375</v>
      </c>
      <c r="F76" s="182">
        <v>36848</v>
      </c>
      <c r="G76" s="169">
        <f>(F76-E76)/E76</f>
        <v>0.71343210708950666</v>
      </c>
      <c r="H76" s="182">
        <v>36848</v>
      </c>
      <c r="I76" s="169">
        <f>(F76-H76)/H76</f>
        <v>0</v>
      </c>
    </row>
    <row r="77" spans="1:9" ht="16.5">
      <c r="A77" s="37"/>
      <c r="B77" s="177" t="s">
        <v>70</v>
      </c>
      <c r="C77" s="164" t="s">
        <v>141</v>
      </c>
      <c r="D77" s="162" t="s">
        <v>137</v>
      </c>
      <c r="E77" s="185">
        <v>27023.875</v>
      </c>
      <c r="F77" s="185">
        <v>52557.5</v>
      </c>
      <c r="G77" s="169">
        <f>(F77-E77)/E77</f>
        <v>0.94485431863491076</v>
      </c>
      <c r="H77" s="185">
        <v>52557.5</v>
      </c>
      <c r="I77" s="169">
        <f>(F77-H77)/H77</f>
        <v>0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20151.28125</v>
      </c>
      <c r="F78" s="185">
        <v>47682.875</v>
      </c>
      <c r="G78" s="169">
        <f>(F78-E78)/E78</f>
        <v>1.3662453224903504</v>
      </c>
      <c r="H78" s="185">
        <v>47682.875</v>
      </c>
      <c r="I78" s="169">
        <f>(F78-H78)/H78</f>
        <v>0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47700.025000000001</v>
      </c>
      <c r="F79" s="185">
        <v>74589.666666666672</v>
      </c>
      <c r="G79" s="169">
        <f>(F79-E79)/E79</f>
        <v>0.56372384850252533</v>
      </c>
      <c r="H79" s="185">
        <v>72498.28571428571</v>
      </c>
      <c r="I79" s="169">
        <f>(F79-H79)/H79</f>
        <v>2.8847315929966286E-2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59592.322916666672</v>
      </c>
      <c r="F80" s="188">
        <v>105273.5</v>
      </c>
      <c r="G80" s="169">
        <f>(F80-E80)/E80</f>
        <v>0.76656144361436362</v>
      </c>
      <c r="H80" s="188">
        <v>101189.125</v>
      </c>
      <c r="I80" s="169">
        <f>(F80-H80)/H80</f>
        <v>4.0363774269221123E-2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175972.87916666665</v>
      </c>
      <c r="F81" s="83">
        <f>SUM(F76:F80)</f>
        <v>316951.54166666669</v>
      </c>
      <c r="G81" s="103">
        <f t="shared" ref="G81" si="12">(F81-E81)/E81</f>
        <v>0.80113857980624925</v>
      </c>
      <c r="H81" s="83">
        <f>SUM(H76:H80)</f>
        <v>310775.78571428568</v>
      </c>
      <c r="I81" s="104">
        <f t="shared" ref="I81" si="13">(F81-H81)/H81</f>
        <v>1.9872062870621258E-2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14601.166666666666</v>
      </c>
      <c r="F83" s="182">
        <v>37936.142857142855</v>
      </c>
      <c r="G83" s="170">
        <f>(F83-E83)/E83</f>
        <v>1.5981583337274095</v>
      </c>
      <c r="H83" s="182">
        <v>37936.142857142855</v>
      </c>
      <c r="I83" s="170">
        <f>(F83-H83)/H83</f>
        <v>0</v>
      </c>
    </row>
    <row r="84" spans="1:11" ht="16.5">
      <c r="A84" s="37"/>
      <c r="B84" s="177" t="s">
        <v>78</v>
      </c>
      <c r="C84" s="164" t="s">
        <v>149</v>
      </c>
      <c r="D84" s="160" t="s">
        <v>147</v>
      </c>
      <c r="E84" s="185">
        <v>31802.172619047618</v>
      </c>
      <c r="F84" s="185">
        <v>44002.555555555555</v>
      </c>
      <c r="G84" s="169">
        <f>(F84-E84)/E84</f>
        <v>0.38363363040173643</v>
      </c>
      <c r="H84" s="185">
        <v>44002.555555555555</v>
      </c>
      <c r="I84" s="169">
        <f>(F84-H84)/H84</f>
        <v>0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57000</v>
      </c>
      <c r="F85" s="185">
        <v>156666</v>
      </c>
      <c r="G85" s="169">
        <f>(F85-E85)/E85</f>
        <v>1.7485263157894737</v>
      </c>
      <c r="H85" s="185">
        <v>156666</v>
      </c>
      <c r="I85" s="169">
        <f>(F85-H85)/H85</f>
        <v>0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40949.821428571428</v>
      </c>
      <c r="F86" s="185">
        <v>67442.8</v>
      </c>
      <c r="G86" s="169">
        <f>(F86-E86)/E86</f>
        <v>0.6469620048927478</v>
      </c>
      <c r="H86" s="185">
        <v>65867.8</v>
      </c>
      <c r="I86" s="169">
        <f>(F86-H86)/H86</f>
        <v>2.3911531886597091E-2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9575.7333333333336</v>
      </c>
      <c r="F87" s="194">
        <v>20621.666666666668</v>
      </c>
      <c r="G87" s="169">
        <f>(F87-E87)/E87</f>
        <v>1.1535339329972989</v>
      </c>
      <c r="H87" s="194">
        <v>20121.333333333332</v>
      </c>
      <c r="I87" s="169">
        <f>(F87-H87)/H87</f>
        <v>2.4865814061361197E-2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19397.96875</v>
      </c>
      <c r="F88" s="218">
        <v>43570.375</v>
      </c>
      <c r="G88" s="169">
        <f>(F88-E88)/E88</f>
        <v>1.246130796555696</v>
      </c>
      <c r="H88" s="218">
        <v>42200.375</v>
      </c>
      <c r="I88" s="169">
        <f>(F88-H88)/H88</f>
        <v>3.2464166491411511E-2</v>
      </c>
    </row>
    <row r="89" spans="1:11" ht="16.5" customHeight="1" thickBot="1">
      <c r="A89" s="35"/>
      <c r="B89" s="178" t="s">
        <v>74</v>
      </c>
      <c r="C89" s="165" t="s">
        <v>144</v>
      </c>
      <c r="D89" s="161" t="s">
        <v>142</v>
      </c>
      <c r="E89" s="188">
        <v>18685.291666666668</v>
      </c>
      <c r="F89" s="188">
        <v>32188.6</v>
      </c>
      <c r="G89" s="171">
        <f>(F89-E89)/E89</f>
        <v>0.72267046050034878</v>
      </c>
      <c r="H89" s="188">
        <v>30157.166666666668</v>
      </c>
      <c r="I89" s="171">
        <f>(F89-H89)/H89</f>
        <v>6.7361544795874848E-2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192012.1544642857</v>
      </c>
      <c r="F90" s="83">
        <f>SUM(F83:F89)</f>
        <v>402428.14007936505</v>
      </c>
      <c r="G90" s="111">
        <f t="shared" ref="G90:G91" si="14">(F90-E90)/E90</f>
        <v>1.0958472196832558</v>
      </c>
      <c r="H90" s="83">
        <f>SUM(H83:H89)</f>
        <v>396951.37341269839</v>
      </c>
      <c r="I90" s="104">
        <f t="shared" ref="I90:I91" si="15">(F90-H90)/H90</f>
        <v>1.3797071967736042E-2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4002717.8516865084</v>
      </c>
      <c r="F91" s="99">
        <f>SUM(F32,F39,F47,F55,F66,F74,F81,F90)</f>
        <v>8005103.6542460322</v>
      </c>
      <c r="G91" s="101">
        <f t="shared" si="14"/>
        <v>0.99991704408372306</v>
      </c>
      <c r="H91" s="99">
        <f>SUM(H32,H39,H47,H55,H66,H74,H81,H90)</f>
        <v>7873856.5381746031</v>
      </c>
      <c r="I91" s="112">
        <f t="shared" si="15"/>
        <v>1.6668720776801978E-2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9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9"/>
      <c r="F9" s="219"/>
    </row>
    <row r="10" spans="1:12" ht="18">
      <c r="A10" s="2" t="s">
        <v>206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35000</v>
      </c>
      <c r="E16" s="208">
        <v>35000</v>
      </c>
      <c r="F16" s="208">
        <v>30000</v>
      </c>
      <c r="G16" s="155">
        <v>35000</v>
      </c>
      <c r="H16" s="155">
        <v>25666</v>
      </c>
      <c r="I16" s="155">
        <f>AVERAGE(D16:H16)</f>
        <v>32133.200000000001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25000</v>
      </c>
      <c r="E17" s="202">
        <v>37000</v>
      </c>
      <c r="F17" s="202">
        <v>26000</v>
      </c>
      <c r="G17" s="125">
        <v>27500</v>
      </c>
      <c r="H17" s="125">
        <v>28333</v>
      </c>
      <c r="I17" s="155">
        <f t="shared" ref="I17:I40" si="0">AVERAGE(D17:H17)</f>
        <v>28766.6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18000</v>
      </c>
      <c r="E18" s="211">
        <v>30000</v>
      </c>
      <c r="F18" s="202">
        <v>22000</v>
      </c>
      <c r="G18" s="125">
        <v>23500</v>
      </c>
      <c r="H18" s="125">
        <v>30000</v>
      </c>
      <c r="I18" s="155">
        <f t="shared" si="0"/>
        <v>24700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10000</v>
      </c>
      <c r="E19" s="202">
        <v>12000</v>
      </c>
      <c r="F19" s="202">
        <v>10000</v>
      </c>
      <c r="G19" s="125">
        <v>14500</v>
      </c>
      <c r="H19" s="125">
        <v>12000</v>
      </c>
      <c r="I19" s="155">
        <f t="shared" si="0"/>
        <v>11700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25000</v>
      </c>
      <c r="E20" s="202">
        <v>25000</v>
      </c>
      <c r="F20" s="211">
        <v>26500</v>
      </c>
      <c r="G20" s="125">
        <v>32500</v>
      </c>
      <c r="H20" s="125">
        <v>25000</v>
      </c>
      <c r="I20" s="155">
        <f t="shared" si="0"/>
        <v>26800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35000</v>
      </c>
      <c r="E21" s="202">
        <v>40000</v>
      </c>
      <c r="F21" s="202">
        <v>32500</v>
      </c>
      <c r="G21" s="125">
        <v>32500</v>
      </c>
      <c r="H21" s="125">
        <v>31666</v>
      </c>
      <c r="I21" s="155">
        <f t="shared" si="0"/>
        <v>34333.199999999997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25000</v>
      </c>
      <c r="E22" s="202">
        <v>20000</v>
      </c>
      <c r="F22" s="202">
        <v>17500</v>
      </c>
      <c r="G22" s="125">
        <v>20000</v>
      </c>
      <c r="H22" s="125">
        <v>15000</v>
      </c>
      <c r="I22" s="155">
        <f t="shared" si="0"/>
        <v>19500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5000</v>
      </c>
      <c r="E23" s="202">
        <v>7000</v>
      </c>
      <c r="F23" s="211">
        <v>7000</v>
      </c>
      <c r="G23" s="125">
        <v>5000</v>
      </c>
      <c r="H23" s="125">
        <v>4333</v>
      </c>
      <c r="I23" s="155">
        <f t="shared" si="0"/>
        <v>5666.6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5000</v>
      </c>
      <c r="E24" s="202">
        <v>5000</v>
      </c>
      <c r="F24" s="202">
        <v>8500</v>
      </c>
      <c r="G24" s="125">
        <v>5000</v>
      </c>
      <c r="H24" s="125">
        <v>5666</v>
      </c>
      <c r="I24" s="155">
        <f t="shared" si="0"/>
        <v>5833.2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5000</v>
      </c>
      <c r="E25" s="202">
        <v>5000</v>
      </c>
      <c r="F25" s="202">
        <v>8000</v>
      </c>
      <c r="G25" s="125">
        <v>5000</v>
      </c>
      <c r="H25" s="125">
        <v>5000</v>
      </c>
      <c r="I25" s="155">
        <f t="shared" si="0"/>
        <v>5600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5000</v>
      </c>
      <c r="E26" s="202">
        <v>5000</v>
      </c>
      <c r="F26" s="202">
        <v>7500</v>
      </c>
      <c r="G26" s="125">
        <v>5000</v>
      </c>
      <c r="H26" s="125">
        <v>5000</v>
      </c>
      <c r="I26" s="155">
        <f t="shared" si="0"/>
        <v>5500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15000</v>
      </c>
      <c r="E27" s="202">
        <v>15000</v>
      </c>
      <c r="F27" s="202">
        <v>16000</v>
      </c>
      <c r="G27" s="125">
        <v>15000</v>
      </c>
      <c r="H27" s="125">
        <v>13333</v>
      </c>
      <c r="I27" s="155">
        <f t="shared" si="0"/>
        <v>14866.6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5000</v>
      </c>
      <c r="E28" s="202">
        <v>5000</v>
      </c>
      <c r="F28" s="202">
        <v>7000</v>
      </c>
      <c r="G28" s="125">
        <v>7000</v>
      </c>
      <c r="H28" s="125">
        <v>6000</v>
      </c>
      <c r="I28" s="155">
        <f t="shared" si="0"/>
        <v>6000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20000</v>
      </c>
      <c r="E29" s="211">
        <v>20000</v>
      </c>
      <c r="F29" s="202">
        <v>17000</v>
      </c>
      <c r="G29" s="125">
        <v>18000</v>
      </c>
      <c r="H29" s="125">
        <v>20000</v>
      </c>
      <c r="I29" s="155">
        <f t="shared" si="0"/>
        <v>19000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22500</v>
      </c>
      <c r="E30" s="202">
        <v>35000</v>
      </c>
      <c r="F30" s="202">
        <v>17500</v>
      </c>
      <c r="G30" s="125">
        <v>12000</v>
      </c>
      <c r="H30" s="125">
        <v>12000</v>
      </c>
      <c r="I30" s="155">
        <f t="shared" si="0"/>
        <v>19800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22000</v>
      </c>
      <c r="E31" s="203">
        <v>22000</v>
      </c>
      <c r="F31" s="203">
        <v>19500</v>
      </c>
      <c r="G31" s="158">
        <v>20000</v>
      </c>
      <c r="H31" s="158">
        <v>18666</v>
      </c>
      <c r="I31" s="155">
        <f t="shared" si="0"/>
        <v>20433.2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35000</v>
      </c>
      <c r="E33" s="208">
        <v>20000</v>
      </c>
      <c r="F33" s="208">
        <v>24000</v>
      </c>
      <c r="G33" s="155">
        <v>30000</v>
      </c>
      <c r="H33" s="155">
        <v>25000</v>
      </c>
      <c r="I33" s="155">
        <f t="shared" si="0"/>
        <v>26800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35000</v>
      </c>
      <c r="E34" s="202">
        <v>20000</v>
      </c>
      <c r="F34" s="202">
        <v>20000</v>
      </c>
      <c r="G34" s="125">
        <v>30000</v>
      </c>
      <c r="H34" s="125">
        <v>25000</v>
      </c>
      <c r="I34" s="155">
        <f t="shared" si="0"/>
        <v>26000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25000</v>
      </c>
      <c r="E35" s="202">
        <v>25000</v>
      </c>
      <c r="F35" s="202">
        <v>28500</v>
      </c>
      <c r="G35" s="125">
        <v>26500</v>
      </c>
      <c r="H35" s="125">
        <v>29000</v>
      </c>
      <c r="I35" s="155">
        <f t="shared" si="0"/>
        <v>26800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20000</v>
      </c>
      <c r="E36" s="202">
        <v>12000</v>
      </c>
      <c r="F36" s="202">
        <v>16500</v>
      </c>
      <c r="G36" s="125">
        <v>16500</v>
      </c>
      <c r="H36" s="125">
        <v>14000</v>
      </c>
      <c r="I36" s="155">
        <f t="shared" si="0"/>
        <v>15800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20000</v>
      </c>
      <c r="E37" s="202">
        <v>15000</v>
      </c>
      <c r="F37" s="202">
        <v>23500</v>
      </c>
      <c r="G37" s="125">
        <v>15000</v>
      </c>
      <c r="H37" s="125">
        <v>16000</v>
      </c>
      <c r="I37" s="155">
        <f t="shared" si="0"/>
        <v>17900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500000</v>
      </c>
      <c r="E39" s="181">
        <v>500000</v>
      </c>
      <c r="F39" s="181">
        <v>585000</v>
      </c>
      <c r="G39" s="217">
        <v>465000</v>
      </c>
      <c r="H39" s="217">
        <v>450000</v>
      </c>
      <c r="I39" s="155">
        <f t="shared" si="0"/>
        <v>500000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380000</v>
      </c>
      <c r="E40" s="187">
        <v>420000</v>
      </c>
      <c r="F40" s="187">
        <v>450000</v>
      </c>
      <c r="G40" s="157">
        <v>375000</v>
      </c>
      <c r="H40" s="157">
        <v>373333</v>
      </c>
      <c r="I40" s="155">
        <f t="shared" si="0"/>
        <v>399666.6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12-12-2022</vt:lpstr>
      <vt:lpstr>By Order</vt:lpstr>
      <vt:lpstr>All Stores</vt:lpstr>
      <vt:lpstr>'12-12-2022'!Print_Titles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2022-12-07T09:29:27Z</cp:lastPrinted>
  <dcterms:created xsi:type="dcterms:W3CDTF">2010-10-20T06:23:14Z</dcterms:created>
  <dcterms:modified xsi:type="dcterms:W3CDTF">2022-12-14T09:54:51Z</dcterms:modified>
</cp:coreProperties>
</file>