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5"/>
  </bookViews>
  <sheets>
    <sheet name="Supermarkets" sheetId="5" r:id="rId1"/>
    <sheet name="stores" sheetId="7" r:id="rId2"/>
    <sheet name="Comp" sheetId="8" r:id="rId3"/>
    <sheet name="05-12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'05-12-2022'!$12:$14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5" i="11" l="1"/>
  <c r="G85" i="11"/>
  <c r="I84" i="11"/>
  <c r="G84" i="11"/>
  <c r="I83" i="11"/>
  <c r="G83" i="11"/>
  <c r="I86" i="11"/>
  <c r="G86" i="11"/>
  <c r="I89" i="11"/>
  <c r="G89" i="11"/>
  <c r="I87" i="11"/>
  <c r="G87" i="11"/>
  <c r="I88" i="11"/>
  <c r="G88" i="11"/>
  <c r="I77" i="11"/>
  <c r="G77" i="11"/>
  <c r="I80" i="11"/>
  <c r="G80" i="11"/>
  <c r="I78" i="11"/>
  <c r="G78" i="11"/>
  <c r="I79" i="11"/>
  <c r="G79" i="11"/>
  <c r="I76" i="11"/>
  <c r="G76" i="11"/>
  <c r="I68" i="11"/>
  <c r="G68" i="11"/>
  <c r="I70" i="11"/>
  <c r="G70" i="11"/>
  <c r="I72" i="11"/>
  <c r="G72" i="11"/>
  <c r="I73" i="11"/>
  <c r="G73" i="11"/>
  <c r="I71" i="11"/>
  <c r="G71" i="11"/>
  <c r="I69" i="11"/>
  <c r="G69" i="11"/>
  <c r="I65" i="11"/>
  <c r="G65" i="11"/>
  <c r="I58" i="11"/>
  <c r="G58" i="11"/>
  <c r="I59" i="11"/>
  <c r="G59" i="11"/>
  <c r="I64" i="11"/>
  <c r="G64" i="11"/>
  <c r="I57" i="11"/>
  <c r="G57" i="11"/>
  <c r="I63" i="11"/>
  <c r="G63" i="11"/>
  <c r="I62" i="11"/>
  <c r="G62" i="11"/>
  <c r="I61" i="11"/>
  <c r="G61" i="11"/>
  <c r="I60" i="11"/>
  <c r="G60" i="11"/>
  <c r="I54" i="11"/>
  <c r="G54" i="11"/>
  <c r="I49" i="11"/>
  <c r="G49" i="11"/>
  <c r="I50" i="11"/>
  <c r="G50" i="11"/>
  <c r="I52" i="11"/>
  <c r="G52" i="11"/>
  <c r="I53" i="11"/>
  <c r="G53" i="11"/>
  <c r="I51" i="11"/>
  <c r="G51" i="11"/>
  <c r="I41" i="11"/>
  <c r="G41" i="11"/>
  <c r="I43" i="11"/>
  <c r="G43" i="11"/>
  <c r="I42" i="11"/>
  <c r="G42" i="11"/>
  <c r="I45" i="11"/>
  <c r="G45" i="11"/>
  <c r="I44" i="11"/>
  <c r="G44" i="11"/>
  <c r="I46" i="11"/>
  <c r="G46" i="11"/>
  <c r="I34" i="11"/>
  <c r="G34" i="11"/>
  <c r="I36" i="11"/>
  <c r="G36" i="11"/>
  <c r="I35" i="11"/>
  <c r="G35" i="11"/>
  <c r="I37" i="11"/>
  <c r="G37" i="11"/>
  <c r="I38" i="11"/>
  <c r="G38" i="11"/>
  <c r="I18" i="11"/>
  <c r="G18" i="11"/>
  <c r="I22" i="11"/>
  <c r="G22" i="11"/>
  <c r="I24" i="11"/>
  <c r="G24" i="11"/>
  <c r="I31" i="11"/>
  <c r="G31" i="11"/>
  <c r="I17" i="11"/>
  <c r="G17" i="11"/>
  <c r="I23" i="11"/>
  <c r="G23" i="11"/>
  <c r="I27" i="11"/>
  <c r="G27" i="11"/>
  <c r="I29" i="11"/>
  <c r="G29" i="11"/>
  <c r="I20" i="11"/>
  <c r="G20" i="11"/>
  <c r="I26" i="11"/>
  <c r="G26" i="11"/>
  <c r="I28" i="11"/>
  <c r="G28" i="11"/>
  <c r="I21" i="11"/>
  <c r="G21" i="11"/>
  <c r="I19" i="11"/>
  <c r="G19" i="11"/>
  <c r="I25" i="11"/>
  <c r="G25" i="11"/>
  <c r="I30" i="11"/>
  <c r="G30" i="11"/>
  <c r="I16" i="11"/>
  <c r="G16" i="11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<sst xmlns="http://schemas.openxmlformats.org/spreadsheetml/2006/main" count="849" uniqueCount="226">
  <si>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</si>
  <si>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</si>
  <si>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</si>
  <si>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</si>
  <si>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</si>
  <si>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</si>
  <si>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</si>
  <si>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</si>
  <si>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</si>
  <si>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</si>
  <si>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</si>
  <si>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</si>
  <si>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</si>
  <si>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</si>
  <si>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</si>
  <si>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</si>
  <si>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</si>
  <si>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</si>
  <si>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</si>
  <si>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</si>
  <si>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</si>
  <si>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</si>
  <si>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</si>
  <si>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</si>
  <si>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</si>
  <si>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</si>
  <si>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</si>
  <si>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</si>
  <si>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</si>
  <si>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</si>
  <si>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</si>
  <si>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</si>
  <si>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</si>
  <si>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</si>
  <si>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</si>
  <si>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</si>
  <si>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</si>
  <si>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</si>
  <si>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</si>
  <si>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</si>
  <si>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</si>
  <si>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</si>
  <si>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</si>
  <si>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</si>
  <si>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</si>
  <si>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</si>
  <si>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</si>
  <si>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</si>
  <si>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</si>
  <si>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</si>
  <si>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</si>
  <si>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</si>
  <si>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</si>
  <si>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</si>
  <si>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</si>
  <si>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</si>
  <si>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</si>
  <si>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</si>
  <si>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</si>
  <si>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</si>
  <si>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</si>
  <si>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</si>
  <si>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</si>
  <si>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</si>
  <si>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</si>
  <si>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</si>
  <si>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</si>
  <si>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</si>
  <si>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</si>
  <si>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</si>
  <si>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</si>
  <si>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</si>
  <si>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</si>
  <si>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</si>
  <si>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</si>
  <si>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</si>
  <si>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</si>
  <si>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</si>
  <si>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</si>
  <si>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</si>
  <si>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</si>
  <si>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</si>
  <si>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</si>
  <si>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</si>
  <si>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</si>
  <si>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</si>
  <si>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</si>
  <si>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</si>
  <si>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</si>
  <si>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</si>
  <si>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</si>
  <si>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</si>
  <si>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</si>
  <si>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</si>
  <si>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</si>
  <si>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</si>
  <si>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</si>
  <si>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</si>
  <si>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</si>
  <si>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</si>
  <si>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</si>
  <si>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</si>
  <si>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</si>
  <si>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</si>
  <si>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</si>
  <si>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</si>
  <si>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</si>
  <si>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</si>
  <si>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</si>
  <si>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</si>
  <si>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</si>
  <si>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</si>
  <si>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</si>
  <si>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</si>
  <si>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</si>
  <si>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</si>
  <si>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</si>
  <si>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</si>
  <si>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</si>
  <si>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</si>
  <si>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</si>
  <si>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</si>
  <si>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</si>
  <si>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</si>
  <si>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</si>
  <si>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</si>
  <si>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</si>
  <si>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</si>
  <si>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</si>
  <si>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</si>
  <si>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</si>
  <si>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</si>
  <si>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</si>
  <si>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</si>
  <si>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</si>
  <si>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</si>
  <si>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</si>
  <si>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</si>
  <si>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</si>
  <si>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</si>
  <si>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</si>
  <si>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</si>
  <si>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</si>
  <si>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</si>
  <si>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</si>
  <si>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</si>
  <si>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</si>
  <si>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</si>
  <si>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</si>
  <si>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</si>
  <si>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</si>
  <si>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</si>
  <si>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</si>
  <si>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</si>
  <si>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</si>
  <si>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</si>
  <si>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</si>
  <si>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</si>
  <si>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</si>
  <si>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</si>
  <si>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</si>
  <si>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</si>
  <si>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</si>
  <si>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</si>
  <si>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</si>
  <si>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</si>
  <si>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</si>
  <si>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</si>
  <si>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</si>
  <si>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</si>
  <si>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</si>
  <si>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</si>
  <si>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</si>
  <si>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</si>
  <si>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</si>
  <si>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</si>
  <si>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</si>
  <si>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</si>
  <si>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</si>
  <si>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</si>
  <si>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</si>
  <si>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</si>
  <si>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</si>
  <si>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</si>
  <si>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</si>
  <si>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</si>
  <si>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</si>
  <si>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</si>
  <si>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</si>
  <si>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</si>
  <si>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</si>
  <si>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</si>
  <si>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</si>
  <si>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</si>
  <si>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</si>
  <si>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</si>
  <si>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</si>
  <si>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</si>
  <si>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</si>
  <si>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</si>
  <si>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</si>
  <si>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</si>
  <si>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</si>
  <si>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</si>
  <si>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</si>
  <si>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</si>
  <si>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</si>
  <si>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</si>
  <si>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</si>
  <si>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</si>
  <si>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</si>
  <si>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</si>
  <si>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</si>
  <si>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</si>
  <si>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</si>
  <si>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</si>
  <si>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</si>
  <si>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28-11-2022 (ل.ل.)</t>
  </si>
  <si>
    <t>معدل أسعار المحلات والملاحم في 28-11-2022 (ل.ل.)</t>
  </si>
  <si>
    <t>المعدل العام للأسعار في 28-11-2022  (ل.ل.)</t>
  </si>
  <si>
    <t xml:space="preserve"> التاريخ 5 كانون الأول 2022</t>
  </si>
  <si>
    <t>معدل أسعار  السوبرماركات في 05-12-2022 (ل.ل.)</t>
  </si>
  <si>
    <t>معدل الأسعار في كانون الأول 2021 (ل.ل.)</t>
  </si>
  <si>
    <t>معدل أسعار المحلات والملاحم في 05-12-2022 (ل.ل.)</t>
  </si>
  <si>
    <t>المعدل العام للأسعار في 05-12-2022  (ل.ل.)</t>
  </si>
  <si>
    <t xml:space="preserve"> التاريخ 5 كانون الأول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</si>
</sst>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8" t="s">
        <v>202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209" t="s">
        <v>3</v>
      </c>
      <c r="B12" s="215"/>
      <c r="C12" s="213" t="s">
        <v>0</v>
      </c>
      <c r="D12" s="211" t="s">
        <v>23</v>
      </c>
      <c r="E12" s="211" t="s">
        <v>222</v>
      </c>
      <c r="F12" s="211" t="s">
        <v>221</v>
      </c>
      <c r="G12" s="211" t="s">
        <v>197</v>
      </c>
      <c r="H12" s="211" t="s">
        <v>217</v>
      </c>
      <c r="I12" s="211" t="s">
        <v>187</v>
      </c>
    </row>
    <row r="13" spans="1:9" ht="38.25" customHeight="1" thickBot="1">
      <c r="A13" s="210"/>
      <c r="B13" s="216"/>
      <c r="C13" s="214"/>
      <c r="D13" s="212"/>
      <c r="E13" s="212"/>
      <c r="F13" s="212"/>
      <c r="G13" s="212"/>
      <c r="H13" s="212"/>
      <c r="I13" s="212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11707.775</v>
      </c>
      <c r="F15" s="190">
        <v>28710.888888888891</v>
      </c>
      <c r="G15" s="45">
        <f t="shared" ref="G15:G30" si="0">(F15-E15)/E15</f>
        <v>1.4522925055263609</v>
      </c>
      <c r="H15" s="190">
        <v>29333.111111111109</v>
      </c>
      <c r="I15" s="45">
        <f t="shared" ref="I15:I30" si="1">(F15-H15)/H15</f>
        <v>-2.121228191122649E-2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22340.378472222223</v>
      </c>
      <c r="F16" s="184">
        <v>37124.75</v>
      </c>
      <c r="G16" s="48">
        <f t="shared" si="0"/>
        <v>0.66177802431415833</v>
      </c>
      <c r="H16" s="184">
        <v>31812.25</v>
      </c>
      <c r="I16" s="44">
        <f t="shared" si="1"/>
        <v>0.16699541843157903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12645.361111111111</v>
      </c>
      <c r="F17" s="184">
        <v>25437.25</v>
      </c>
      <c r="G17" s="48">
        <f t="shared" si="0"/>
        <v>1.0115874727886598</v>
      </c>
      <c r="H17" s="184">
        <v>23062.25</v>
      </c>
      <c r="I17" s="44">
        <f t="shared" si="1"/>
        <v>0.10298214614792572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4787.4750000000004</v>
      </c>
      <c r="F18" s="184">
        <v>12332</v>
      </c>
      <c r="G18" s="48">
        <f t="shared" si="0"/>
        <v>1.5758881247421657</v>
      </c>
      <c r="H18" s="184">
        <v>12624.75</v>
      </c>
      <c r="I18" s="44">
        <f t="shared" si="1"/>
        <v>-2.3188577991643398E-2</v>
      </c>
    </row>
    <row r="19" spans="1:9" ht="16.5">
      <c r="A19" s="37"/>
      <c r="B19" s="92" t="s">
        <v>8</v>
      </c>
      <c r="C19" s="15" t="s">
        <v>89</v>
      </c>
      <c r="D19" s="160" t="s">
        <v>161</v>
      </c>
      <c r="E19" s="184">
        <v>24956.630952380954</v>
      </c>
      <c r="F19" s="184">
        <v>32699.714285714286</v>
      </c>
      <c r="G19" s="48">
        <f t="shared" si="0"/>
        <v>0.31026156327381255</v>
      </c>
      <c r="H19" s="184">
        <v>29571.142857142859</v>
      </c>
      <c r="I19" s="44">
        <f t="shared" si="1"/>
        <v>0.10579812365336859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11735.075000000001</v>
      </c>
      <c r="F20" s="184">
        <v>41777.555555555555</v>
      </c>
      <c r="G20" s="48">
        <f t="shared" si="0"/>
        <v>2.56005867500255</v>
      </c>
      <c r="H20" s="184">
        <v>37277.555555555555</v>
      </c>
      <c r="I20" s="44">
        <f t="shared" si="1"/>
        <v>0.12071606984244318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10718.775</v>
      </c>
      <c r="F21" s="184">
        <v>24333.111111111109</v>
      </c>
      <c r="G21" s="48">
        <f t="shared" si="0"/>
        <v>1.2701391820530901</v>
      </c>
      <c r="H21" s="184">
        <v>22499.777777777777</v>
      </c>
      <c r="I21" s="44">
        <f t="shared" si="1"/>
        <v>8.148228624480236E-2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2241.5</v>
      </c>
      <c r="F22" s="184">
        <v>4972</v>
      </c>
      <c r="G22" s="48">
        <f t="shared" si="0"/>
        <v>1.218157483827794</v>
      </c>
      <c r="H22" s="184">
        <v>4938.666666666667</v>
      </c>
      <c r="I22" s="44">
        <f t="shared" si="1"/>
        <v>6.7494600431964825E-3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3444.6979166666665</v>
      </c>
      <c r="F23" s="184">
        <v>5968.75</v>
      </c>
      <c r="G23" s="48">
        <f t="shared" si="0"/>
        <v>0.73273539346398908</v>
      </c>
      <c r="H23" s="184">
        <v>5306.25</v>
      </c>
      <c r="I23" s="44">
        <f t="shared" si="1"/>
        <v>0.1248527679623086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3034.6666666666665</v>
      </c>
      <c r="F24" s="184">
        <v>6181.25</v>
      </c>
      <c r="G24" s="48">
        <f t="shared" si="0"/>
        <v>1.0368793936731109</v>
      </c>
      <c r="H24" s="184">
        <v>5493.75</v>
      </c>
      <c r="I24" s="44">
        <f t="shared" si="1"/>
        <v>0.12514220705346984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2940.5027777777777</v>
      </c>
      <c r="F25" s="184">
        <v>6050</v>
      </c>
      <c r="G25" s="48">
        <f>(F25-E25)/E25</f>
        <v>1.0574712752259865</v>
      </c>
      <c r="H25" s="184">
        <v>5694.4444444444443</v>
      </c>
      <c r="I25" s="44">
        <f t="shared" si="1"/>
        <v>6.2439024390243923E-2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9381.65</v>
      </c>
      <c r="F26" s="184">
        <v>15562.25</v>
      </c>
      <c r="G26" s="48">
        <f t="shared" si="0"/>
        <v>0.65879669354537851</v>
      </c>
      <c r="H26" s="184">
        <v>16687.25</v>
      </c>
      <c r="I26" s="44">
        <f t="shared" si="1"/>
        <v>-6.7416740325697763E-2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2901.875</v>
      </c>
      <c r="F27" s="184">
        <v>6531.25</v>
      </c>
      <c r="G27" s="48">
        <f t="shared" si="0"/>
        <v>1.2506999784622013</v>
      </c>
      <c r="H27" s="184">
        <v>5306.25</v>
      </c>
      <c r="I27" s="44">
        <f t="shared" si="1"/>
        <v>0.23085983510011779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6774.8125</v>
      </c>
      <c r="F28" s="184">
        <v>20933.111111111109</v>
      </c>
      <c r="G28" s="48">
        <f t="shared" si="0"/>
        <v>2.0898436098580011</v>
      </c>
      <c r="H28" s="184">
        <v>20444.222222222223</v>
      </c>
      <c r="I28" s="44">
        <f t="shared" si="1"/>
        <v>2.3913303405471698E-2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14513.75</v>
      </c>
      <c r="F29" s="184">
        <v>26793.75</v>
      </c>
      <c r="G29" s="48">
        <f t="shared" si="0"/>
        <v>0.84609422099733012</v>
      </c>
      <c r="H29" s="184">
        <v>26043.75</v>
      </c>
      <c r="I29" s="44">
        <f t="shared" si="1"/>
        <v>2.8797696184305256E-2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14377.65</v>
      </c>
      <c r="F30" s="187">
        <v>21211.111111111109</v>
      </c>
      <c r="G30" s="51">
        <f t="shared" si="0"/>
        <v>0.47528359023283429</v>
      </c>
      <c r="H30" s="187">
        <v>21322</v>
      </c>
      <c r="I30" s="56">
        <f t="shared" si="1"/>
        <v>-5.2006795276658153E-3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90">
        <v>14202.298611111111</v>
      </c>
      <c r="F32" s="190">
        <v>30377.555555555555</v>
      </c>
      <c r="G32" s="45">
        <f>(F32-E32)/E32</f>
        <v>1.1389182404452329</v>
      </c>
      <c r="H32" s="190">
        <v>29222</v>
      </c>
      <c r="I32" s="44">
        <f>(F32-H32)/H32</f>
        <v>3.954402695077526E-2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13752.805555555555</v>
      </c>
      <c r="F33" s="184">
        <v>28612.25</v>
      </c>
      <c r="G33" s="48">
        <f>(F33-E33)/E33</f>
        <v>1.080466409884044</v>
      </c>
      <c r="H33" s="184">
        <v>26687.25</v>
      </c>
      <c r="I33" s="44">
        <f>(F33-H33)/H33</f>
        <v>7.2131823248929736E-2</v>
      </c>
    </row>
    <row r="34" spans="1:9" ht="16.5">
      <c r="A34" s="37"/>
      <c r="B34" s="39" t="s">
        <v>28</v>
      </c>
      <c r="C34" s="164" t="s">
        <v>102</v>
      </c>
      <c r="D34" s="11" t="s">
        <v>161</v>
      </c>
      <c r="E34" s="184">
        <v>10618.5</v>
      </c>
      <c r="F34" s="184">
        <v>29166.666666666668</v>
      </c>
      <c r="G34" s="48">
        <f>(F34-E34)/E34</f>
        <v>1.7467784213087223</v>
      </c>
      <c r="H34" s="184">
        <v>30355.714285714286</v>
      </c>
      <c r="I34" s="44">
        <f>(F34-H34)/H34</f>
        <v>-3.9170470767251768E-2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8368.2033730158728</v>
      </c>
      <c r="F35" s="184">
        <v>25166.666666666668</v>
      </c>
      <c r="G35" s="48">
        <f>(F35-E35)/E35</f>
        <v>2.0074157551929437</v>
      </c>
      <c r="H35" s="184">
        <v>24066.666666666668</v>
      </c>
      <c r="I35" s="44">
        <f>(F35-H35)/H35</f>
        <v>4.5706371191135735E-2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8619.0499999999993</v>
      </c>
      <c r="F36" s="184">
        <v>23154.222222222223</v>
      </c>
      <c r="G36" s="51">
        <f>(F36-E36)/E36</f>
        <v>1.6864007311968516</v>
      </c>
      <c r="H36" s="184">
        <v>24599.777777777777</v>
      </c>
      <c r="I36" s="56">
        <f>(F36-H36)/H36</f>
        <v>-5.876295178818234E-2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335674.8</v>
      </c>
      <c r="F38" s="184">
        <v>594474.5</v>
      </c>
      <c r="G38" s="45">
        <f t="shared" ref="G38:G43" si="2">(F38-E38)/E38</f>
        <v>0.77098340417570821</v>
      </c>
      <c r="H38" s="184">
        <v>586974.5</v>
      </c>
      <c r="I38" s="44">
        <f t="shared" ref="I38:I43" si="3">(F38-H38)/H38</f>
        <v>1.277738641116437E-2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219103.57500000001</v>
      </c>
      <c r="F39" s="184">
        <v>338555.42857142858</v>
      </c>
      <c r="G39" s="48">
        <f t="shared" si="2"/>
        <v>0.54518441139734286</v>
      </c>
      <c r="H39" s="184">
        <v>328949.66666666669</v>
      </c>
      <c r="I39" s="44">
        <f t="shared" si="3"/>
        <v>2.9201312170641789E-2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146681.64583333334</v>
      </c>
      <c r="F40" s="184">
        <v>240739.66666666666</v>
      </c>
      <c r="G40" s="48">
        <f t="shared" si="2"/>
        <v>0.64123919730357071</v>
      </c>
      <c r="H40" s="184">
        <v>236105.5</v>
      </c>
      <c r="I40" s="44">
        <f t="shared" si="3"/>
        <v>1.9627525265894515E-2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55076.2</v>
      </c>
      <c r="F41" s="184">
        <v>102086</v>
      </c>
      <c r="G41" s="48">
        <f t="shared" si="2"/>
        <v>0.85354109397525624</v>
      </c>
      <c r="H41" s="184">
        <v>102961</v>
      </c>
      <c r="I41" s="44">
        <f t="shared" si="3"/>
        <v>-8.4983634580083726E-3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45999.500000000007</v>
      </c>
      <c r="F42" s="184">
        <v>113999.33333333333</v>
      </c>
      <c r="G42" s="48">
        <f t="shared" si="2"/>
        <v>1.4782733145650127</v>
      </c>
      <c r="H42" s="184">
        <v>113999.33333333333</v>
      </c>
      <c r="I42" s="44">
        <f t="shared" si="3"/>
        <v>0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112928</v>
      </c>
      <c r="F43" s="184">
        <v>239024.71428571429</v>
      </c>
      <c r="G43" s="51">
        <f t="shared" si="2"/>
        <v>1.1166115957576004</v>
      </c>
      <c r="H43" s="184">
        <v>247167.57142857142</v>
      </c>
      <c r="I43" s="59">
        <f t="shared" si="3"/>
        <v>-3.2944682410371628E-2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91054.371527777781</v>
      </c>
      <c r="F45" s="184">
        <v>174514.22222222222</v>
      </c>
      <c r="G45" s="45">
        <f t="shared" ref="G45:G50" si="4">(F45-E45)/E45</f>
        <v>0.91659356156209926</v>
      </c>
      <c r="H45" s="184">
        <v>173847.55555555556</v>
      </c>
      <c r="I45" s="44">
        <f t="shared" ref="I45:I50" si="5">(F45-H45)/H45</f>
        <v>3.8347773400449897E-3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54449.55</v>
      </c>
      <c r="F46" s="184">
        <v>136930.88888888888</v>
      </c>
      <c r="G46" s="48">
        <f t="shared" si="4"/>
        <v>1.5148213142053308</v>
      </c>
      <c r="H46" s="184">
        <v>133068.66666666666</v>
      </c>
      <c r="I46" s="84">
        <f t="shared" si="5"/>
        <v>2.9024279862193098E-2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166301.03819444444</v>
      </c>
      <c r="F47" s="184">
        <v>414754</v>
      </c>
      <c r="G47" s="48">
        <f t="shared" si="4"/>
        <v>1.4939952540467998</v>
      </c>
      <c r="H47" s="184">
        <v>405784.75</v>
      </c>
      <c r="I47" s="84">
        <f t="shared" si="5"/>
        <v>2.2103467417146652E-2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241121.25</v>
      </c>
      <c r="F48" s="184">
        <v>491910.23857142858</v>
      </c>
      <c r="G48" s="48">
        <f t="shared" si="4"/>
        <v>1.0400949255672347</v>
      </c>
      <c r="H48" s="184">
        <v>491910.23714285716</v>
      </c>
      <c r="I48" s="84">
        <f t="shared" si="5"/>
        <v>2.9041302770372173E-9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17560</v>
      </c>
      <c r="F49" s="184">
        <v>49999</v>
      </c>
      <c r="G49" s="48">
        <f t="shared" si="4"/>
        <v>1.8473234624145787</v>
      </c>
      <c r="H49" s="184">
        <v>49999</v>
      </c>
      <c r="I49" s="44">
        <f t="shared" si="5"/>
        <v>0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213206.83333333334</v>
      </c>
      <c r="F50" s="184">
        <v>733250</v>
      </c>
      <c r="G50" s="56">
        <f t="shared" si="4"/>
        <v>2.4391486826954418</v>
      </c>
      <c r="H50" s="184">
        <v>702000</v>
      </c>
      <c r="I50" s="59">
        <f t="shared" si="5"/>
        <v>4.4515669515669515E-2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44532.5</v>
      </c>
      <c r="F52" s="181">
        <v>74966.666666666672</v>
      </c>
      <c r="G52" s="183">
        <f t="shared" ref="G52:G60" si="6">(F52-E52)/E52</f>
        <v>0.68341473455715873</v>
      </c>
      <c r="H52" s="181">
        <v>74966.666666666672</v>
      </c>
      <c r="I52" s="116">
        <f t="shared" ref="I52:I60" si="7">(F52-H52)/H52</f>
        <v>0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52235.625</v>
      </c>
      <c r="F53" s="184">
        <v>74218.333333333328</v>
      </c>
      <c r="G53" s="186">
        <f t="shared" si="6"/>
        <v>0.42083747123411136</v>
      </c>
      <c r="H53" s="184">
        <v>74218.333333333328</v>
      </c>
      <c r="I53" s="84">
        <f t="shared" si="7"/>
        <v>0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37341.599999999999</v>
      </c>
      <c r="F54" s="184">
        <v>63710.75</v>
      </c>
      <c r="G54" s="186">
        <f t="shared" si="6"/>
        <v>0.70616015382308206</v>
      </c>
      <c r="H54" s="184">
        <v>63710.75</v>
      </c>
      <c r="I54" s="84">
        <f t="shared" si="7"/>
        <v>0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39637.5</v>
      </c>
      <c r="F55" s="184">
        <v>93172.5</v>
      </c>
      <c r="G55" s="186">
        <f t="shared" si="6"/>
        <v>1.3506149479659413</v>
      </c>
      <c r="H55" s="184">
        <v>93172.5</v>
      </c>
      <c r="I55" s="84">
        <f t="shared" si="7"/>
        <v>0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21588.324999999997</v>
      </c>
      <c r="F56" s="184">
        <v>46250</v>
      </c>
      <c r="G56" s="191">
        <f t="shared" si="6"/>
        <v>1.1423616700230337</v>
      </c>
      <c r="H56" s="184">
        <v>47200</v>
      </c>
      <c r="I56" s="85">
        <f t="shared" si="7"/>
        <v>-2.0127118644067795E-2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5015.8125</v>
      </c>
      <c r="F57" s="187">
        <v>33995</v>
      </c>
      <c r="G57" s="189">
        <f t="shared" si="6"/>
        <v>5.7775659476904293</v>
      </c>
      <c r="H57" s="187">
        <v>33995</v>
      </c>
      <c r="I57" s="117">
        <f t="shared" si="7"/>
        <v>0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49290.714285714283</v>
      </c>
      <c r="F58" s="190">
        <v>97221.142857142855</v>
      </c>
      <c r="G58" s="44">
        <f t="shared" si="6"/>
        <v>0.97240279971597088</v>
      </c>
      <c r="H58" s="190">
        <v>97564</v>
      </c>
      <c r="I58" s="44">
        <f t="shared" si="7"/>
        <v>-3.5141767748057165E-3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58445.690476190473</v>
      </c>
      <c r="F59" s="184">
        <v>94574.666666666672</v>
      </c>
      <c r="G59" s="48">
        <f t="shared" si="6"/>
        <v>0.6181632194968143</v>
      </c>
      <c r="H59" s="184">
        <v>95924.666666666672</v>
      </c>
      <c r="I59" s="44">
        <f t="shared" si="7"/>
        <v>-1.4073543822582999E-2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421365</v>
      </c>
      <c r="F60" s="184">
        <v>620000</v>
      </c>
      <c r="G60" s="51">
        <f t="shared" si="6"/>
        <v>0.47140839889407044</v>
      </c>
      <c r="H60" s="184">
        <v>595100</v>
      </c>
      <c r="I60" s="51">
        <f t="shared" si="7"/>
        <v>4.1841707276088054E-2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85032.527777777781</v>
      </c>
      <c r="F62" s="184">
        <v>172740.33333333334</v>
      </c>
      <c r="G62" s="45">
        <f t="shared" ref="G62:G67" si="8">(F62-E62)/E62</f>
        <v>1.031461816409472</v>
      </c>
      <c r="H62" s="184">
        <v>180582.875</v>
      </c>
      <c r="I62" s="44">
        <f t="shared" ref="I62:I67" si="9">(F62-H62)/H62</f>
        <v>-4.3429044236152833E-2</v>
      </c>
    </row>
    <row r="63" spans="1:9" ht="16.5">
      <c r="A63" s="37"/>
      <c r="B63" s="34" t="s">
        <v>60</v>
      </c>
      <c r="C63" s="15" t="s">
        <v>129</v>
      </c>
      <c r="D63" s="13" t="s">
        <v>215</v>
      </c>
      <c r="E63" s="185">
        <v>523739.71428571432</v>
      </c>
      <c r="F63" s="184">
        <v>899700</v>
      </c>
      <c r="G63" s="48">
        <f t="shared" si="8"/>
        <v>0.71783803186861073</v>
      </c>
      <c r="H63" s="184">
        <v>899740</v>
      </c>
      <c r="I63" s="44">
        <f t="shared" si="9"/>
        <v>-4.4457287660879808E-5</v>
      </c>
    </row>
    <row r="64" spans="1:9" ht="16.5">
      <c r="A64" s="37"/>
      <c r="B64" s="34" t="s">
        <v>61</v>
      </c>
      <c r="C64" s="15" t="s">
        <v>130</v>
      </c>
      <c r="D64" s="13" t="s">
        <v>216</v>
      </c>
      <c r="E64" s="185">
        <v>191432.75</v>
      </c>
      <c r="F64" s="184">
        <v>454980.42857142858</v>
      </c>
      <c r="G64" s="48">
        <f t="shared" si="8"/>
        <v>1.3767115531246801</v>
      </c>
      <c r="H64" s="184">
        <v>411409</v>
      </c>
      <c r="I64" s="84">
        <f t="shared" si="9"/>
        <v>0.10590781575373553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91271.583333333328</v>
      </c>
      <c r="F65" s="184">
        <v>232682</v>
      </c>
      <c r="G65" s="48">
        <f t="shared" si="8"/>
        <v>1.5493367322249809</v>
      </c>
      <c r="H65" s="184">
        <v>231424.5</v>
      </c>
      <c r="I65" s="84">
        <f t="shared" si="9"/>
        <v>5.4337375688399457E-3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61365.17857142858</v>
      </c>
      <c r="F66" s="184">
        <v>109289.77777777778</v>
      </c>
      <c r="G66" s="48">
        <f t="shared" si="8"/>
        <v>0.78097384089847222</v>
      </c>
      <c r="H66" s="184">
        <v>111667.55555555556</v>
      </c>
      <c r="I66" s="84">
        <f t="shared" si="9"/>
        <v>-2.1293362838902801E-2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39218.1</v>
      </c>
      <c r="F67" s="184">
        <v>100125.5</v>
      </c>
      <c r="G67" s="51">
        <f t="shared" si="8"/>
        <v>1.5530431101965676</v>
      </c>
      <c r="H67" s="184">
        <v>107291.6</v>
      </c>
      <c r="I67" s="85">
        <f t="shared" si="9"/>
        <v>-6.6790876452583484E-2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59592.322916666672</v>
      </c>
      <c r="F69" s="190">
        <v>101189.125</v>
      </c>
      <c r="G69" s="45">
        <f>(F69-E69)/E69</f>
        <v>0.69802283326833714</v>
      </c>
      <c r="H69" s="190">
        <v>101189.125</v>
      </c>
      <c r="I69" s="44">
        <f>(F69-H69)/H69</f>
        <v>0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47700.025000000001</v>
      </c>
      <c r="F70" s="184">
        <v>72498.28571428571</v>
      </c>
      <c r="G70" s="48">
        <f>(F70-E70)/E70</f>
        <v>0.51987940707128999</v>
      </c>
      <c r="H70" s="184">
        <v>72284</v>
      </c>
      <c r="I70" s="44">
        <f>(F70-H70)/H70</f>
        <v>2.9644971817512885E-3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21505.375</v>
      </c>
      <c r="F71" s="184">
        <v>36848</v>
      </c>
      <c r="G71" s="48">
        <f>(F71-E71)/E71</f>
        <v>0.71343210708950666</v>
      </c>
      <c r="H71" s="184">
        <v>36764.666666666664</v>
      </c>
      <c r="I71" s="44">
        <f>(F71-H71)/H71</f>
        <v>2.2666690844470893E-3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27023.875</v>
      </c>
      <c r="F72" s="184">
        <v>52557.5</v>
      </c>
      <c r="G72" s="48">
        <f>(F72-E72)/E72</f>
        <v>0.94485431863491076</v>
      </c>
      <c r="H72" s="184">
        <v>49932.5</v>
      </c>
      <c r="I72" s="44">
        <f>(F72-H72)/H72</f>
        <v>5.2570970810594302E-2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20151.28125</v>
      </c>
      <c r="F73" s="193">
        <v>47682.875</v>
      </c>
      <c r="G73" s="48">
        <f>(F73-E73)/E73</f>
        <v>1.3662453224903504</v>
      </c>
      <c r="H73" s="193">
        <v>47682.875</v>
      </c>
      <c r="I73" s="59">
        <f>(F73-H73)/H73</f>
        <v>0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18685.291666666668</v>
      </c>
      <c r="F75" s="181">
        <v>30157.166666666668</v>
      </c>
      <c r="G75" s="44">
        <f t="shared" ref="G75:G81" si="10">(F75-E75)/E75</f>
        <v>0.61395215042134299</v>
      </c>
      <c r="H75" s="181">
        <v>29543</v>
      </c>
      <c r="I75" s="45">
        <f t="shared" ref="I75:I81" si="11">(F75-H75)/H75</f>
        <v>2.0788906565571131E-2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19397.96875</v>
      </c>
      <c r="F76" s="184">
        <v>42200.375</v>
      </c>
      <c r="G76" s="48">
        <f t="shared" si="10"/>
        <v>1.1755048450627079</v>
      </c>
      <c r="H76" s="184">
        <v>41419.125</v>
      </c>
      <c r="I76" s="44">
        <f t="shared" si="11"/>
        <v>1.8862059495462543E-2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9575.7333333333336</v>
      </c>
      <c r="F77" s="184">
        <v>20121.333333333332</v>
      </c>
      <c r="G77" s="48">
        <f t="shared" si="10"/>
        <v>1.1012838007184826</v>
      </c>
      <c r="H77" s="184">
        <v>19225.428571428572</v>
      </c>
      <c r="I77" s="44">
        <f t="shared" si="11"/>
        <v>4.6599989101735184E-2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14601.166666666666</v>
      </c>
      <c r="F78" s="184">
        <v>37936.142857142855</v>
      </c>
      <c r="G78" s="48">
        <f t="shared" si="10"/>
        <v>1.5981583337274095</v>
      </c>
      <c r="H78" s="184">
        <v>37501.857142857145</v>
      </c>
      <c r="I78" s="44">
        <f t="shared" si="11"/>
        <v>1.1580378876474577E-2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31802.172619047618</v>
      </c>
      <c r="F79" s="184">
        <v>44002.555555555555</v>
      </c>
      <c r="G79" s="48">
        <f t="shared" si="10"/>
        <v>0.38363363040173643</v>
      </c>
      <c r="H79" s="184">
        <v>44002.555555555555</v>
      </c>
      <c r="I79" s="44">
        <f t="shared" si="11"/>
        <v>0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57000</v>
      </c>
      <c r="F80" s="184">
        <v>156666</v>
      </c>
      <c r="G80" s="48">
        <f t="shared" si="10"/>
        <v>1.7485263157894737</v>
      </c>
      <c r="H80" s="184">
        <v>156666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40949.821428571428</v>
      </c>
      <c r="F81" s="187">
        <v>65867.8</v>
      </c>
      <c r="G81" s="51">
        <f t="shared" si="10"/>
        <v>0.60850029871053002</v>
      </c>
      <c r="H81" s="187">
        <v>65571.8</v>
      </c>
      <c r="I81" s="56">
        <f t="shared" si="11"/>
        <v>4.5141356497762752E-3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6" zoomScaleNormal="100" workbookViewId="0">
      <selection activeCell="I39" sqref="I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8" t="s">
        <v>203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209" t="s">
        <v>3</v>
      </c>
      <c r="B12" s="215"/>
      <c r="C12" s="217" t="s">
        <v>0</v>
      </c>
      <c r="D12" s="211" t="s">
        <v>23</v>
      </c>
      <c r="E12" s="211" t="s">
        <v>222</v>
      </c>
      <c r="F12" s="219" t="s">
        <v>223</v>
      </c>
      <c r="G12" s="211" t="s">
        <v>197</v>
      </c>
      <c r="H12" s="219" t="s">
        <v>218</v>
      </c>
      <c r="I12" s="211" t="s">
        <v>187</v>
      </c>
    </row>
    <row r="13" spans="1:9" ht="30.75" customHeight="1" thickBot="1">
      <c r="A13" s="210"/>
      <c r="B13" s="216"/>
      <c r="C13" s="218"/>
      <c r="D13" s="212"/>
      <c r="E13" s="212"/>
      <c r="F13" s="220"/>
      <c r="G13" s="212"/>
      <c r="H13" s="220"/>
      <c r="I13" s="212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>
      <c r="A15" s="33"/>
      <c r="B15" s="40" t="s">
        <v>4</v>
      </c>
      <c r="C15" s="19" t="s">
        <v>84</v>
      </c>
      <c r="D15" s="11" t="s">
        <v>161</v>
      </c>
      <c r="E15" s="155">
        <v>11707.775</v>
      </c>
      <c r="F15" s="155">
        <v>22966.6</v>
      </c>
      <c r="G15" s="44">
        <f>(F15-E15)/E15</f>
        <v>0.96165368740003965</v>
      </c>
      <c r="H15" s="155">
        <v>26400</v>
      </c>
      <c r="I15" s="118">
        <f>(F15-H15)/H15</f>
        <v>-0.13005303030303036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22340.378472222223</v>
      </c>
      <c r="F16" s="155">
        <v>22300</v>
      </c>
      <c r="G16" s="48">
        <f t="shared" ref="G16:G39" si="0">(F16-E16)/E16</f>
        <v>-1.8074211353414969E-3</v>
      </c>
      <c r="H16" s="155">
        <v>21933.200000000001</v>
      </c>
      <c r="I16" s="48">
        <f>(F16-H16)/H16</f>
        <v>1.6723505917969072E-2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12645.361111111111</v>
      </c>
      <c r="F17" s="155">
        <v>17200</v>
      </c>
      <c r="G17" s="48">
        <f t="shared" si="0"/>
        <v>0.36018258781766699</v>
      </c>
      <c r="H17" s="155">
        <v>17566.599999999999</v>
      </c>
      <c r="I17" s="48">
        <f t="shared" ref="I17:I29" si="1">(F17-H17)/H17</f>
        <v>-2.0869149408536573E-2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4787.4750000000004</v>
      </c>
      <c r="F18" s="155">
        <v>10533.2</v>
      </c>
      <c r="G18" s="48">
        <f t="shared" si="0"/>
        <v>1.2001577031733848</v>
      </c>
      <c r="H18" s="155">
        <v>10483.200000000001</v>
      </c>
      <c r="I18" s="48">
        <f t="shared" si="1"/>
        <v>4.7695360195360191E-3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24956.630952380954</v>
      </c>
      <c r="F19" s="155">
        <v>24833.200000000001</v>
      </c>
      <c r="G19" s="48">
        <f t="shared" si="0"/>
        <v>-4.9458179117393098E-3</v>
      </c>
      <c r="H19" s="155">
        <v>28100</v>
      </c>
      <c r="I19" s="48">
        <f t="shared" si="1"/>
        <v>-0.11625622775800709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11735.075000000001</v>
      </c>
      <c r="F20" s="155">
        <v>32333.200000000001</v>
      </c>
      <c r="G20" s="48">
        <f t="shared" si="0"/>
        <v>1.7552614704209388</v>
      </c>
      <c r="H20" s="155">
        <v>30833.200000000001</v>
      </c>
      <c r="I20" s="48">
        <f t="shared" si="1"/>
        <v>4.8648859022093066E-2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10718.775</v>
      </c>
      <c r="F21" s="155">
        <v>17433.2</v>
      </c>
      <c r="G21" s="48">
        <f t="shared" si="0"/>
        <v>0.62641719786076311</v>
      </c>
      <c r="H21" s="155">
        <v>17133.2</v>
      </c>
      <c r="I21" s="48">
        <f t="shared" si="1"/>
        <v>1.7509863889991362E-2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2241.5</v>
      </c>
      <c r="F22" s="155">
        <v>4600</v>
      </c>
      <c r="G22" s="48">
        <f t="shared" si="0"/>
        <v>1.0521971893821103</v>
      </c>
      <c r="H22" s="155">
        <v>4666.6000000000004</v>
      </c>
      <c r="I22" s="48">
        <f t="shared" si="1"/>
        <v>-1.4271632451892247E-2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3444.6979166666665</v>
      </c>
      <c r="F23" s="155">
        <v>5300</v>
      </c>
      <c r="G23" s="48">
        <f t="shared" si="0"/>
        <v>0.53859645409158408</v>
      </c>
      <c r="H23" s="155">
        <v>5000</v>
      </c>
      <c r="I23" s="48">
        <f t="shared" si="1"/>
        <v>0.06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3034.6666666666665</v>
      </c>
      <c r="F24" s="155">
        <v>5000</v>
      </c>
      <c r="G24" s="48">
        <f t="shared" si="0"/>
        <v>0.64762741652021094</v>
      </c>
      <c r="H24" s="155">
        <v>4900</v>
      </c>
      <c r="I24" s="48">
        <f t="shared" si="1"/>
        <v>2.0408163265306121E-2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2940.5027777777777</v>
      </c>
      <c r="F25" s="155">
        <v>5000</v>
      </c>
      <c r="G25" s="48">
        <f t="shared" si="0"/>
        <v>0.70038948365784004</v>
      </c>
      <c r="H25" s="155">
        <v>5000</v>
      </c>
      <c r="I25" s="48">
        <f t="shared" si="1"/>
        <v>0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9381.65</v>
      </c>
      <c r="F26" s="155">
        <v>13200</v>
      </c>
      <c r="G26" s="48">
        <f t="shared" si="0"/>
        <v>0.40700196660502158</v>
      </c>
      <c r="H26" s="155">
        <v>13900</v>
      </c>
      <c r="I26" s="48">
        <f t="shared" si="1"/>
        <v>-5.0359712230215826E-2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2901.875</v>
      </c>
      <c r="F27" s="155">
        <v>5000</v>
      </c>
      <c r="G27" s="48">
        <f t="shared" si="0"/>
        <v>0.72302390695670904</v>
      </c>
      <c r="H27" s="155">
        <v>5000</v>
      </c>
      <c r="I27" s="48">
        <f t="shared" si="1"/>
        <v>0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6774.8125</v>
      </c>
      <c r="F28" s="155">
        <v>18400</v>
      </c>
      <c r="G28" s="48">
        <f t="shared" si="0"/>
        <v>1.7159423231270239</v>
      </c>
      <c r="H28" s="155">
        <v>17100</v>
      </c>
      <c r="I28" s="48">
        <f t="shared" si="1"/>
        <v>7.6023391812865493E-2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14513.75</v>
      </c>
      <c r="F29" s="155">
        <v>18996.599999999999</v>
      </c>
      <c r="G29" s="48">
        <f t="shared" si="0"/>
        <v>0.30886917578158635</v>
      </c>
      <c r="H29" s="155">
        <v>19800</v>
      </c>
      <c r="I29" s="48">
        <f t="shared" si="1"/>
        <v>-4.0575757575757647E-2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14377.65</v>
      </c>
      <c r="F30" s="158">
        <v>18166.599999999999</v>
      </c>
      <c r="G30" s="51">
        <f t="shared" si="0"/>
        <v>0.26353054915093904</v>
      </c>
      <c r="H30" s="158">
        <v>20266.599999999999</v>
      </c>
      <c r="I30" s="51">
        <f>(F30-H30)/H30</f>
        <v>-0.10361876190382206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14202.298611111111</v>
      </c>
      <c r="F32" s="155">
        <v>24466.6</v>
      </c>
      <c r="G32" s="44">
        <f t="shared" si="0"/>
        <v>0.72272113620105494</v>
      </c>
      <c r="H32" s="155">
        <v>22100</v>
      </c>
      <c r="I32" s="45">
        <f>(F32-H32)/H32</f>
        <v>0.10708597285067867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13752.805555555555</v>
      </c>
      <c r="F33" s="155">
        <v>23200</v>
      </c>
      <c r="G33" s="48">
        <f t="shared" si="0"/>
        <v>0.68692852569475737</v>
      </c>
      <c r="H33" s="155">
        <v>21800</v>
      </c>
      <c r="I33" s="48">
        <f>(F33-H33)/H33</f>
        <v>6.4220183486238536E-2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10618.5</v>
      </c>
      <c r="F34" s="155">
        <v>29600</v>
      </c>
      <c r="G34" s="48">
        <f>(F34-E34)/E34</f>
        <v>1.7875877007110232</v>
      </c>
      <c r="H34" s="155">
        <v>29966.6</v>
      </c>
      <c r="I34" s="48">
        <f>(F34-H34)/H34</f>
        <v>-1.2233620097041325E-2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8368.2033730158728</v>
      </c>
      <c r="F35" s="155">
        <v>15400</v>
      </c>
      <c r="G35" s="48">
        <f t="shared" si="0"/>
        <v>0.84029944225051634</v>
      </c>
      <c r="H35" s="155">
        <v>14066.6</v>
      </c>
      <c r="I35" s="48">
        <f>(F35-H35)/H35</f>
        <v>9.479191844511109E-2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8619.0499999999993</v>
      </c>
      <c r="F36" s="155">
        <v>18866.599999999999</v>
      </c>
      <c r="G36" s="55">
        <f t="shared" si="0"/>
        <v>1.1889419367563712</v>
      </c>
      <c r="H36" s="155">
        <v>21766.6</v>
      </c>
      <c r="I36" s="48">
        <f>(F36-H36)/H36</f>
        <v>-0.13323164848896935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335674.8</v>
      </c>
      <c r="F38" s="156">
        <v>487000</v>
      </c>
      <c r="G38" s="45">
        <f t="shared" si="0"/>
        <v>0.45080893769803398</v>
      </c>
      <c r="H38" s="156">
        <v>471000</v>
      </c>
      <c r="I38" s="45">
        <f>(F38-H38)/H38</f>
        <v>3.3970276008492568E-2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219103.57500000001</v>
      </c>
      <c r="F39" s="157">
        <v>376666.6</v>
      </c>
      <c r="G39" s="51">
        <f t="shared" si="0"/>
        <v>0.71912576049934351</v>
      </c>
      <c r="H39" s="157">
        <v>373332</v>
      </c>
      <c r="I39" s="51">
        <f>(F39-H39)/H39</f>
        <v>8.9319961857006001E-3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8" t="s">
        <v>204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209" t="s">
        <v>3</v>
      </c>
      <c r="B12" s="215"/>
      <c r="C12" s="217" t="s">
        <v>0</v>
      </c>
      <c r="D12" s="211" t="s">
        <v>221</v>
      </c>
      <c r="E12" s="219" t="s">
        <v>223</v>
      </c>
      <c r="F12" s="226" t="s">
        <v>186</v>
      </c>
      <c r="G12" s="211" t="s">
        <v>222</v>
      </c>
      <c r="H12" s="228" t="s">
        <v>224</v>
      </c>
      <c r="I12" s="224" t="s">
        <v>196</v>
      </c>
    </row>
    <row r="13" spans="1:9" ht="39.75" customHeight="1" thickBot="1">
      <c r="A13" s="210"/>
      <c r="B13" s="216"/>
      <c r="C13" s="218"/>
      <c r="D13" s="212"/>
      <c r="E13" s="220"/>
      <c r="F13" s="227"/>
      <c r="G13" s="212"/>
      <c r="H13" s="229"/>
      <c r="I13" s="225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28710.888888888891</v>
      </c>
      <c r="E15" s="144">
        <v>22966.6</v>
      </c>
      <c r="F15" s="67">
        <f t="shared" ref="F15:F30" si="0">D15-E15</f>
        <v>5744.288888888892</v>
      </c>
      <c r="G15" s="42">
        <v>11707.775</v>
      </c>
      <c r="H15" s="66">
        <f>AVERAGE(D15:E15)</f>
        <v>25838.744444444445</v>
      </c>
      <c r="I15" s="69">
        <f>(H15-G15)/G15</f>
        <v>1.2069730964632004</v>
      </c>
    </row>
    <row r="16" spans="1:9" ht="16.5" customHeight="1">
      <c r="A16" s="37"/>
      <c r="B16" s="34" t="s">
        <v>5</v>
      </c>
      <c r="C16" s="15" t="s">
        <v>164</v>
      </c>
      <c r="D16" s="144">
        <v>37124.75</v>
      </c>
      <c r="E16" s="144">
        <v>22300</v>
      </c>
      <c r="F16" s="71">
        <f t="shared" si="0"/>
        <v>14824.75</v>
      </c>
      <c r="G16" s="46">
        <v>22340.378472222223</v>
      </c>
      <c r="H16" s="68">
        <f t="shared" ref="H16:H30" si="1">AVERAGE(D16:E16)</f>
        <v>29712.375</v>
      </c>
      <c r="I16" s="72">
        <f t="shared" ref="I16:I39" si="2">(H16-G16)/G16</f>
        <v>0.32998530158940842</v>
      </c>
    </row>
    <row r="17" spans="1:9" ht="16.5">
      <c r="A17" s="37"/>
      <c r="B17" s="34" t="s">
        <v>6</v>
      </c>
      <c r="C17" s="15" t="s">
        <v>165</v>
      </c>
      <c r="D17" s="144">
        <v>25437.25</v>
      </c>
      <c r="E17" s="144">
        <v>17200</v>
      </c>
      <c r="F17" s="71">
        <f t="shared" si="0"/>
        <v>8237.25</v>
      </c>
      <c r="G17" s="46">
        <v>12645.361111111111</v>
      </c>
      <c r="H17" s="68">
        <f t="shared" si="1"/>
        <v>21318.625</v>
      </c>
      <c r="I17" s="72">
        <f t="shared" si="2"/>
        <v>0.68588503030316339</v>
      </c>
    </row>
    <row r="18" spans="1:9" ht="16.5">
      <c r="A18" s="37"/>
      <c r="B18" s="34" t="s">
        <v>7</v>
      </c>
      <c r="C18" s="15" t="s">
        <v>166</v>
      </c>
      <c r="D18" s="144">
        <v>12332</v>
      </c>
      <c r="E18" s="144">
        <v>10533.2</v>
      </c>
      <c r="F18" s="71">
        <f t="shared" si="0"/>
        <v>1798.7999999999993</v>
      </c>
      <c r="G18" s="46">
        <v>4787.4750000000004</v>
      </c>
      <c r="H18" s="68">
        <f t="shared" si="1"/>
        <v>11432.6</v>
      </c>
      <c r="I18" s="72">
        <f t="shared" si="2"/>
        <v>1.3880229139577751</v>
      </c>
    </row>
    <row r="19" spans="1:9" ht="16.5">
      <c r="A19" s="37"/>
      <c r="B19" s="34" t="s">
        <v>8</v>
      </c>
      <c r="C19" s="15" t="s">
        <v>167</v>
      </c>
      <c r="D19" s="144">
        <v>32699.714285714286</v>
      </c>
      <c r="E19" s="144">
        <v>24833.200000000001</v>
      </c>
      <c r="F19" s="71">
        <f t="shared" si="0"/>
        <v>7866.5142857142855</v>
      </c>
      <c r="G19" s="46">
        <v>24956.630952380954</v>
      </c>
      <c r="H19" s="68">
        <f t="shared" si="1"/>
        <v>28766.457142857143</v>
      </c>
      <c r="I19" s="72">
        <f t="shared" si="2"/>
        <v>0.15265787268103662</v>
      </c>
    </row>
    <row r="20" spans="1:9" ht="16.5">
      <c r="A20" s="37"/>
      <c r="B20" s="34" t="s">
        <v>9</v>
      </c>
      <c r="C20" s="164" t="s">
        <v>168</v>
      </c>
      <c r="D20" s="144">
        <v>41777.555555555555</v>
      </c>
      <c r="E20" s="144">
        <v>32333.200000000001</v>
      </c>
      <c r="F20" s="71">
        <f t="shared" si="0"/>
        <v>9444.355555555554</v>
      </c>
      <c r="G20" s="46">
        <v>11735.075000000001</v>
      </c>
      <c r="H20" s="68">
        <f t="shared" si="1"/>
        <v>37055.37777777778</v>
      </c>
      <c r="I20" s="72">
        <f t="shared" si="2"/>
        <v>2.1576600727117445</v>
      </c>
    </row>
    <row r="21" spans="1:9" ht="16.5">
      <c r="A21" s="37"/>
      <c r="B21" s="34" t="s">
        <v>10</v>
      </c>
      <c r="C21" s="15" t="s">
        <v>169</v>
      </c>
      <c r="D21" s="144">
        <v>24333.111111111109</v>
      </c>
      <c r="E21" s="144">
        <v>17433.2</v>
      </c>
      <c r="F21" s="71">
        <f t="shared" si="0"/>
        <v>6899.9111111111088</v>
      </c>
      <c r="G21" s="46">
        <v>10718.775</v>
      </c>
      <c r="H21" s="68">
        <f t="shared" si="1"/>
        <v>20883.155555555553</v>
      </c>
      <c r="I21" s="72">
        <f t="shared" si="2"/>
        <v>0.94827818995692648</v>
      </c>
    </row>
    <row r="22" spans="1:9" ht="16.5">
      <c r="A22" s="37"/>
      <c r="B22" s="34" t="s">
        <v>11</v>
      </c>
      <c r="C22" s="15" t="s">
        <v>170</v>
      </c>
      <c r="D22" s="144">
        <v>4972</v>
      </c>
      <c r="E22" s="144">
        <v>4600</v>
      </c>
      <c r="F22" s="71">
        <f t="shared" si="0"/>
        <v>372</v>
      </c>
      <c r="G22" s="46">
        <v>2241.5</v>
      </c>
      <c r="H22" s="68">
        <f t="shared" si="1"/>
        <v>4786</v>
      </c>
      <c r="I22" s="72">
        <f t="shared" si="2"/>
        <v>1.135177336604952</v>
      </c>
    </row>
    <row r="23" spans="1:9" ht="16.5">
      <c r="A23" s="37"/>
      <c r="B23" s="34" t="s">
        <v>12</v>
      </c>
      <c r="C23" s="15" t="s">
        <v>171</v>
      </c>
      <c r="D23" s="144">
        <v>5968.75</v>
      </c>
      <c r="E23" s="144">
        <v>5300</v>
      </c>
      <c r="F23" s="71">
        <f t="shared" si="0"/>
        <v>668.75</v>
      </c>
      <c r="G23" s="46">
        <v>3444.6979166666665</v>
      </c>
      <c r="H23" s="68">
        <f t="shared" si="1"/>
        <v>5634.375</v>
      </c>
      <c r="I23" s="72">
        <f t="shared" si="2"/>
        <v>0.63566592377778663</v>
      </c>
    </row>
    <row r="24" spans="1:9" ht="16.5">
      <c r="A24" s="37"/>
      <c r="B24" s="34" t="s">
        <v>13</v>
      </c>
      <c r="C24" s="15" t="s">
        <v>172</v>
      </c>
      <c r="D24" s="144">
        <v>6181.25</v>
      </c>
      <c r="E24" s="144">
        <v>5000</v>
      </c>
      <c r="F24" s="71">
        <f t="shared" si="0"/>
        <v>1181.25</v>
      </c>
      <c r="G24" s="46">
        <v>3034.6666666666665</v>
      </c>
      <c r="H24" s="68">
        <f t="shared" si="1"/>
        <v>5590.625</v>
      </c>
      <c r="I24" s="72">
        <f t="shared" si="2"/>
        <v>0.84225340509666091</v>
      </c>
    </row>
    <row r="25" spans="1:9" ht="16.5">
      <c r="A25" s="37"/>
      <c r="B25" s="34" t="s">
        <v>14</v>
      </c>
      <c r="C25" s="164" t="s">
        <v>173</v>
      </c>
      <c r="D25" s="144">
        <v>6050</v>
      </c>
      <c r="E25" s="144">
        <v>5000</v>
      </c>
      <c r="F25" s="71">
        <f t="shared" si="0"/>
        <v>1050</v>
      </c>
      <c r="G25" s="46">
        <v>2940.5027777777777</v>
      </c>
      <c r="H25" s="68">
        <f t="shared" si="1"/>
        <v>5525</v>
      </c>
      <c r="I25" s="72">
        <f t="shared" si="2"/>
        <v>0.87893037944191332</v>
      </c>
    </row>
    <row r="26" spans="1:9" ht="16.5">
      <c r="A26" s="37"/>
      <c r="B26" s="34" t="s">
        <v>15</v>
      </c>
      <c r="C26" s="15" t="s">
        <v>174</v>
      </c>
      <c r="D26" s="144">
        <v>15562.25</v>
      </c>
      <c r="E26" s="144">
        <v>13200</v>
      </c>
      <c r="F26" s="71">
        <f t="shared" si="0"/>
        <v>2362.25</v>
      </c>
      <c r="G26" s="46">
        <v>9381.65</v>
      </c>
      <c r="H26" s="68">
        <f t="shared" si="1"/>
        <v>14381.125</v>
      </c>
      <c r="I26" s="72">
        <f t="shared" si="2"/>
        <v>0.53289933007520007</v>
      </c>
    </row>
    <row r="27" spans="1:9" ht="16.5">
      <c r="A27" s="37"/>
      <c r="B27" s="34" t="s">
        <v>16</v>
      </c>
      <c r="C27" s="15" t="s">
        <v>175</v>
      </c>
      <c r="D27" s="144">
        <v>6531.25</v>
      </c>
      <c r="E27" s="144">
        <v>5000</v>
      </c>
      <c r="F27" s="71">
        <f t="shared" si="0"/>
        <v>1531.25</v>
      </c>
      <c r="G27" s="46">
        <v>2901.875</v>
      </c>
      <c r="H27" s="68">
        <f t="shared" si="1"/>
        <v>5765.625</v>
      </c>
      <c r="I27" s="72">
        <f t="shared" si="2"/>
        <v>0.98686194270945504</v>
      </c>
    </row>
    <row r="28" spans="1:9" ht="16.5">
      <c r="A28" s="37"/>
      <c r="B28" s="34" t="s">
        <v>17</v>
      </c>
      <c r="C28" s="15" t="s">
        <v>176</v>
      </c>
      <c r="D28" s="144">
        <v>20933.111111111109</v>
      </c>
      <c r="E28" s="144">
        <v>18400</v>
      </c>
      <c r="F28" s="71">
        <f t="shared" si="0"/>
        <v>2533.1111111111095</v>
      </c>
      <c r="G28" s="46">
        <v>6774.8125</v>
      </c>
      <c r="H28" s="68">
        <f t="shared" si="1"/>
        <v>19666.555555555555</v>
      </c>
      <c r="I28" s="72">
        <f t="shared" si="2"/>
        <v>1.9028929664925125</v>
      </c>
    </row>
    <row r="29" spans="1:9" ht="16.5">
      <c r="A29" s="37"/>
      <c r="B29" s="34" t="s">
        <v>18</v>
      </c>
      <c r="C29" s="15" t="s">
        <v>177</v>
      </c>
      <c r="D29" s="144">
        <v>26793.75</v>
      </c>
      <c r="E29" s="144">
        <v>18996.599999999999</v>
      </c>
      <c r="F29" s="71">
        <f t="shared" si="0"/>
        <v>7797.1500000000015</v>
      </c>
      <c r="G29" s="46">
        <v>14513.75</v>
      </c>
      <c r="H29" s="68">
        <f t="shared" si="1"/>
        <v>22895.174999999999</v>
      </c>
      <c r="I29" s="72">
        <f t="shared" si="2"/>
        <v>0.57748169838945818</v>
      </c>
    </row>
    <row r="30" spans="1:9" ht="17.25" thickBot="1">
      <c r="A30" s="38"/>
      <c r="B30" s="36" t="s">
        <v>19</v>
      </c>
      <c r="C30" s="16" t="s">
        <v>178</v>
      </c>
      <c r="D30" s="155">
        <v>21211.111111111109</v>
      </c>
      <c r="E30" s="147">
        <v>18166.599999999999</v>
      </c>
      <c r="F30" s="74">
        <f t="shared" si="0"/>
        <v>3044.5111111111109</v>
      </c>
      <c r="G30" s="49">
        <v>14377.65</v>
      </c>
      <c r="H30" s="100">
        <f t="shared" si="1"/>
        <v>19688.855555555554</v>
      </c>
      <c r="I30" s="75">
        <f t="shared" si="2"/>
        <v>0.36940706969188669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30377.555555555555</v>
      </c>
      <c r="E32" s="144">
        <v>24466.6</v>
      </c>
      <c r="F32" s="67">
        <f>D32-E32</f>
        <v>5910.9555555555562</v>
      </c>
      <c r="G32" s="54">
        <v>14202.298611111111</v>
      </c>
      <c r="H32" s="68">
        <f>AVERAGE(D32:E32)</f>
        <v>27422.077777777777</v>
      </c>
      <c r="I32" s="78">
        <f t="shared" si="2"/>
        <v>0.93081968832314399</v>
      </c>
    </row>
    <row r="33" spans="1:9" ht="16.5">
      <c r="A33" s="37"/>
      <c r="B33" s="34" t="s">
        <v>27</v>
      </c>
      <c r="C33" s="15" t="s">
        <v>180</v>
      </c>
      <c r="D33" s="47">
        <v>28612.25</v>
      </c>
      <c r="E33" s="144">
        <v>23200</v>
      </c>
      <c r="F33" s="79">
        <f>D33-E33</f>
        <v>5412.25</v>
      </c>
      <c r="G33" s="46">
        <v>13752.805555555555</v>
      </c>
      <c r="H33" s="68">
        <f>AVERAGE(D33:E33)</f>
        <v>25906.125</v>
      </c>
      <c r="I33" s="72">
        <f t="shared" si="2"/>
        <v>0.88369746778940061</v>
      </c>
    </row>
    <row r="34" spans="1:9" ht="16.5">
      <c r="A34" s="37"/>
      <c r="B34" s="39" t="s">
        <v>28</v>
      </c>
      <c r="C34" s="15" t="s">
        <v>181</v>
      </c>
      <c r="D34" s="47">
        <v>29166.666666666668</v>
      </c>
      <c r="E34" s="144">
        <v>29600</v>
      </c>
      <c r="F34" s="71">
        <f>D34-E34</f>
        <v>-433.33333333333212</v>
      </c>
      <c r="G34" s="46">
        <v>10618.5</v>
      </c>
      <c r="H34" s="68">
        <f>AVERAGE(D34:E34)</f>
        <v>29383.333333333336</v>
      </c>
      <c r="I34" s="72">
        <f t="shared" si="2"/>
        <v>1.7671830610098729</v>
      </c>
    </row>
    <row r="35" spans="1:9" ht="16.5">
      <c r="A35" s="37"/>
      <c r="B35" s="34" t="s">
        <v>29</v>
      </c>
      <c r="C35" s="15" t="s">
        <v>182</v>
      </c>
      <c r="D35" s="47">
        <v>25166.666666666668</v>
      </c>
      <c r="E35" s="144">
        <v>15400</v>
      </c>
      <c r="F35" s="79">
        <f>D35-E35</f>
        <v>9766.6666666666679</v>
      </c>
      <c r="G35" s="46">
        <v>8368.2033730158728</v>
      </c>
      <c r="H35" s="68">
        <f>AVERAGE(D35:E35)</f>
        <v>20283.333333333336</v>
      </c>
      <c r="I35" s="72">
        <f t="shared" si="2"/>
        <v>1.4238575987217301</v>
      </c>
    </row>
    <row r="36" spans="1:9" ht="17.25" thickBot="1">
      <c r="A36" s="38"/>
      <c r="B36" s="39" t="s">
        <v>30</v>
      </c>
      <c r="C36" s="15" t="s">
        <v>183</v>
      </c>
      <c r="D36" s="50">
        <v>23154.222222222223</v>
      </c>
      <c r="E36" s="144">
        <v>18866.599999999999</v>
      </c>
      <c r="F36" s="71">
        <f>D36-E36</f>
        <v>4287.6222222222241</v>
      </c>
      <c r="G36" s="49">
        <v>8619.0499999999993</v>
      </c>
      <c r="H36" s="68">
        <f>AVERAGE(D36:E36)</f>
        <v>21010.411111111112</v>
      </c>
      <c r="I36" s="80">
        <f t="shared" si="2"/>
        <v>1.4376713339766116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594474.5</v>
      </c>
      <c r="E38" s="145">
        <v>487000</v>
      </c>
      <c r="F38" s="67">
        <f>D38-E38</f>
        <v>107474.5</v>
      </c>
      <c r="G38" s="46">
        <v>335674.8</v>
      </c>
      <c r="H38" s="67">
        <f>AVERAGE(D38:E38)</f>
        <v>540737.25</v>
      </c>
      <c r="I38" s="78">
        <f t="shared" si="2"/>
        <v>0.6108961709368711</v>
      </c>
    </row>
    <row r="39" spans="1:9" ht="17.25" thickBot="1">
      <c r="A39" s="38"/>
      <c r="B39" s="36" t="s">
        <v>32</v>
      </c>
      <c r="C39" s="16" t="s">
        <v>185</v>
      </c>
      <c r="D39" s="57">
        <v>338555.42857142858</v>
      </c>
      <c r="E39" s="146">
        <v>376666.6</v>
      </c>
      <c r="F39" s="74">
        <f>D39-E39</f>
        <v>-38111.171428571397</v>
      </c>
      <c r="G39" s="46">
        <v>219103.57500000001</v>
      </c>
      <c r="H39" s="81">
        <f>AVERAGE(D39:E39)</f>
        <v>357611.01428571425</v>
      </c>
      <c r="I39" s="75">
        <f t="shared" si="2"/>
        <v>0.63215508594834302</v>
      </c>
    </row>
    <row r="40" spans="1:9" ht="15.75" customHeight="1" thickBot="1">
      <c r="A40" s="221"/>
      <c r="B40" s="222"/>
      <c r="C40" s="223"/>
      <c r="D40" s="83">
        <f>SUM(D15:D39)</f>
        <v>1386126.0317460319</v>
      </c>
      <c r="E40" s="83">
        <f>SUM(E15:E39)</f>
        <v>1216462.3999999999</v>
      </c>
      <c r="F40" s="83">
        <f>SUM(F15:F39)</f>
        <v>169663.63174603181</v>
      </c>
      <c r="G40" s="83">
        <f>SUM(G15:G39)</f>
        <v>768841.80793650798</v>
      </c>
      <c r="H40" s="83">
        <f>AVERAGE(D40:E40)</f>
        <v>1301294.215873016</v>
      </c>
      <c r="I40" s="75">
        <f>(H40-G40)/G40</f>
        <v>0.69253831209511796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2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8" t="s">
        <v>201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209" t="s">
        <v>3</v>
      </c>
      <c r="B13" s="215"/>
      <c r="C13" s="217" t="s">
        <v>0</v>
      </c>
      <c r="D13" s="211" t="s">
        <v>23</v>
      </c>
      <c r="E13" s="211" t="s">
        <v>222</v>
      </c>
      <c r="F13" s="228" t="s">
        <v>224</v>
      </c>
      <c r="G13" s="211" t="s">
        <v>197</v>
      </c>
      <c r="H13" s="228" t="s">
        <v>219</v>
      </c>
      <c r="I13" s="211" t="s">
        <v>187</v>
      </c>
    </row>
    <row r="14" spans="1:9" ht="33.75" customHeight="1" thickBot="1">
      <c r="A14" s="210"/>
      <c r="B14" s="216"/>
      <c r="C14" s="218"/>
      <c r="D14" s="231"/>
      <c r="E14" s="212"/>
      <c r="F14" s="229"/>
      <c r="G14" s="230"/>
      <c r="H14" s="229"/>
      <c r="I14" s="230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11707.775</v>
      </c>
      <c r="F16" s="42">
        <v>25838.744444444445</v>
      </c>
      <c r="G16" s="21">
        <f t="shared" ref="G16:G31" si="0">(F16-E16)/E16</f>
        <v>1.2069730964632004</v>
      </c>
      <c r="H16" s="181">
        <v>27866.555555555555</v>
      </c>
      <c r="I16" s="21">
        <f t="shared" ref="I16:I31" si="1">(F16-H16)/H16</f>
        <v>-7.2768631453873397E-2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22340.378472222223</v>
      </c>
      <c r="F17" s="46">
        <v>29712.375</v>
      </c>
      <c r="G17" s="21">
        <f t="shared" si="0"/>
        <v>0.32998530158940842</v>
      </c>
      <c r="H17" s="184">
        <v>26872.724999999999</v>
      </c>
      <c r="I17" s="21">
        <f t="shared" si="1"/>
        <v>0.1056703404660302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12645.361111111111</v>
      </c>
      <c r="F18" s="46">
        <v>21318.625</v>
      </c>
      <c r="G18" s="21">
        <f t="shared" si="0"/>
        <v>0.68588503030316339</v>
      </c>
      <c r="H18" s="184">
        <v>20314.424999999999</v>
      </c>
      <c r="I18" s="21">
        <f t="shared" si="1"/>
        <v>4.9432853748014073E-2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4787.4750000000004</v>
      </c>
      <c r="F19" s="46">
        <v>11432.6</v>
      </c>
      <c r="G19" s="21">
        <f t="shared" si="0"/>
        <v>1.3880229139577751</v>
      </c>
      <c r="H19" s="184">
        <v>11553.975</v>
      </c>
      <c r="I19" s="21">
        <f t="shared" si="1"/>
        <v>-1.0505042636841433E-2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24956.630952380954</v>
      </c>
      <c r="F20" s="46">
        <v>28766.457142857143</v>
      </c>
      <c r="G20" s="21">
        <f t="shared" si="0"/>
        <v>0.15265787268103662</v>
      </c>
      <c r="H20" s="184">
        <v>28835.571428571428</v>
      </c>
      <c r="I20" s="21">
        <f t="shared" si="1"/>
        <v>-2.3968412030774904E-3</v>
      </c>
    </row>
    <row r="21" spans="1:9" ht="16.5">
      <c r="A21" s="37"/>
      <c r="B21" s="34" t="s">
        <v>9</v>
      </c>
      <c r="C21" s="15" t="s">
        <v>88</v>
      </c>
      <c r="D21" s="11" t="s">
        <v>161</v>
      </c>
      <c r="E21" s="135">
        <v>11735.075000000001</v>
      </c>
      <c r="F21" s="46">
        <v>37055.37777777778</v>
      </c>
      <c r="G21" s="21">
        <f t="shared" si="0"/>
        <v>2.1576600727117445</v>
      </c>
      <c r="H21" s="184">
        <v>34055.37777777778</v>
      </c>
      <c r="I21" s="21">
        <f t="shared" si="1"/>
        <v>8.8091813856124523E-2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10718.775</v>
      </c>
      <c r="F22" s="46">
        <v>20883.155555555553</v>
      </c>
      <c r="G22" s="21">
        <f t="shared" si="0"/>
        <v>0.94827818995692648</v>
      </c>
      <c r="H22" s="184">
        <v>19816.488888888889</v>
      </c>
      <c r="I22" s="21">
        <f t="shared" si="1"/>
        <v>5.3827228054751139E-2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2241.5</v>
      </c>
      <c r="F23" s="46">
        <v>4786</v>
      </c>
      <c r="G23" s="21">
        <f t="shared" si="0"/>
        <v>1.135177336604952</v>
      </c>
      <c r="H23" s="184">
        <v>4802.6333333333332</v>
      </c>
      <c r="I23" s="21">
        <f t="shared" si="1"/>
        <v>-3.4633777302729499E-3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3444.6979166666665</v>
      </c>
      <c r="F24" s="46">
        <v>5634.375</v>
      </c>
      <c r="G24" s="21">
        <f t="shared" si="0"/>
        <v>0.63566592377778663</v>
      </c>
      <c r="H24" s="184">
        <v>5153.125</v>
      </c>
      <c r="I24" s="21">
        <f t="shared" si="1"/>
        <v>9.3389933292904792E-2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3034.6666666666665</v>
      </c>
      <c r="F25" s="46">
        <v>5590.625</v>
      </c>
      <c r="G25" s="21">
        <f t="shared" si="0"/>
        <v>0.84225340509666091</v>
      </c>
      <c r="H25" s="184">
        <v>5196.875</v>
      </c>
      <c r="I25" s="21">
        <f t="shared" si="1"/>
        <v>7.5766686710763684E-2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2940.5027777777777</v>
      </c>
      <c r="F26" s="46">
        <v>5525</v>
      </c>
      <c r="G26" s="21">
        <f t="shared" si="0"/>
        <v>0.87893037944191332</v>
      </c>
      <c r="H26" s="184">
        <v>5347.2222222222226</v>
      </c>
      <c r="I26" s="21">
        <f t="shared" si="1"/>
        <v>3.324675324675317E-2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9381.65</v>
      </c>
      <c r="F27" s="46">
        <v>14381.125</v>
      </c>
      <c r="G27" s="21">
        <f t="shared" si="0"/>
        <v>0.53289933007520007</v>
      </c>
      <c r="H27" s="184">
        <v>15293.625</v>
      </c>
      <c r="I27" s="21">
        <f t="shared" si="1"/>
        <v>-5.966538345225543E-2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2901.875</v>
      </c>
      <c r="F28" s="46">
        <v>5765.625</v>
      </c>
      <c r="G28" s="21">
        <f t="shared" si="0"/>
        <v>0.98686194270945504</v>
      </c>
      <c r="H28" s="184">
        <v>5153.125</v>
      </c>
      <c r="I28" s="21">
        <f t="shared" si="1"/>
        <v>0.11885991510006064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6774.8125</v>
      </c>
      <c r="F29" s="46">
        <v>19666.555555555555</v>
      </c>
      <c r="G29" s="21">
        <f t="shared" si="0"/>
        <v>1.9028929664925125</v>
      </c>
      <c r="H29" s="184">
        <v>18772.111111111109</v>
      </c>
      <c r="I29" s="21">
        <f t="shared" si="1"/>
        <v>4.7647514930541215E-2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14513.75</v>
      </c>
      <c r="F30" s="46">
        <v>22895.174999999999</v>
      </c>
      <c r="G30" s="21">
        <f t="shared" si="0"/>
        <v>0.57748169838945818</v>
      </c>
      <c r="H30" s="184">
        <v>22921.875</v>
      </c>
      <c r="I30" s="21">
        <f t="shared" si="1"/>
        <v>-1.1648261758691525E-3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14377.65</v>
      </c>
      <c r="F31" s="49">
        <v>19688.855555555554</v>
      </c>
      <c r="G31" s="23">
        <f t="shared" si="0"/>
        <v>0.36940706969188669</v>
      </c>
      <c r="H31" s="187">
        <v>20794.3</v>
      </c>
      <c r="I31" s="23">
        <f t="shared" si="1"/>
        <v>-5.3160935662390427E-2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14202.298611111111</v>
      </c>
      <c r="F33" s="54">
        <v>27422.077777777777</v>
      </c>
      <c r="G33" s="21">
        <f>(F33-E33)/E33</f>
        <v>0.93081968832314399</v>
      </c>
      <c r="H33" s="190">
        <v>25661</v>
      </c>
      <c r="I33" s="21">
        <f>(F33-H33)/H33</f>
        <v>6.8628571675997688E-2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13752.805555555555</v>
      </c>
      <c r="F34" s="46">
        <v>25906.125</v>
      </c>
      <c r="G34" s="21">
        <f>(F34-E34)/E34</f>
        <v>0.88369746778940061</v>
      </c>
      <c r="H34" s="184">
        <v>24243.625</v>
      </c>
      <c r="I34" s="21">
        <f>(F34-H34)/H34</f>
        <v>6.8574728407983537E-2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10618.5</v>
      </c>
      <c r="F35" s="46">
        <v>29383.333333333336</v>
      </c>
      <c r="G35" s="21">
        <f>(F35-E35)/E35</f>
        <v>1.7671830610098729</v>
      </c>
      <c r="H35" s="184">
        <v>30161.157142857141</v>
      </c>
      <c r="I35" s="21">
        <f>(F35-H35)/H35</f>
        <v>-2.5788924670219805E-2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8368.2033730158728</v>
      </c>
      <c r="F36" s="46">
        <v>20283.333333333336</v>
      </c>
      <c r="G36" s="21">
        <f>(F36-E36)/E36</f>
        <v>1.4238575987217301</v>
      </c>
      <c r="H36" s="184">
        <v>19066.633333333335</v>
      </c>
      <c r="I36" s="21">
        <f>(F36-H36)/H36</f>
        <v>6.3813048624210916E-2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8619.0499999999993</v>
      </c>
      <c r="F37" s="49">
        <v>21010.411111111112</v>
      </c>
      <c r="G37" s="23">
        <f>(F37-E37)/E37</f>
        <v>1.4376713339766116</v>
      </c>
      <c r="H37" s="187">
        <v>23183.188888888886</v>
      </c>
      <c r="I37" s="23">
        <f>(F37-H37)/H37</f>
        <v>-9.3722127192740548E-2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335674.8</v>
      </c>
      <c r="F39" s="46">
        <v>540737.25</v>
      </c>
      <c r="G39" s="21">
        <f t="shared" ref="G39:G44" si="2">(F39-E39)/E39</f>
        <v>0.6108961709368711</v>
      </c>
      <c r="H39" s="184">
        <v>528987.25</v>
      </c>
      <c r="I39" s="21">
        <f t="shared" ref="I39:I44" si="3">(F39-H39)/H39</f>
        <v>2.2212255588390836E-2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219103.57500000001</v>
      </c>
      <c r="F40" s="46">
        <v>357611.01428571425</v>
      </c>
      <c r="G40" s="21">
        <f t="shared" si="2"/>
        <v>0.63215508594834302</v>
      </c>
      <c r="H40" s="184">
        <v>351140.83333333337</v>
      </c>
      <c r="I40" s="21">
        <f t="shared" si="3"/>
        <v>1.8426170750238037E-2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146681.64583333334</v>
      </c>
      <c r="F41" s="57">
        <v>240739.66666666666</v>
      </c>
      <c r="G41" s="21">
        <f t="shared" si="2"/>
        <v>0.64123919730357071</v>
      </c>
      <c r="H41" s="192">
        <v>236105.5</v>
      </c>
      <c r="I41" s="21">
        <f t="shared" si="3"/>
        <v>1.9627525265894515E-2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55076.2</v>
      </c>
      <c r="F42" s="47">
        <v>102086</v>
      </c>
      <c r="G42" s="21">
        <f t="shared" si="2"/>
        <v>0.85354109397525624</v>
      </c>
      <c r="H42" s="185">
        <v>102961</v>
      </c>
      <c r="I42" s="21">
        <f t="shared" si="3"/>
        <v>-8.4983634580083726E-3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45999.500000000007</v>
      </c>
      <c r="F43" s="47">
        <v>113999.33333333333</v>
      </c>
      <c r="G43" s="21">
        <f t="shared" si="2"/>
        <v>1.4782733145650127</v>
      </c>
      <c r="H43" s="185">
        <v>113999.33333333333</v>
      </c>
      <c r="I43" s="21">
        <f t="shared" si="3"/>
        <v>0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112928</v>
      </c>
      <c r="F44" s="50">
        <v>239024.71428571429</v>
      </c>
      <c r="G44" s="31">
        <f t="shared" si="2"/>
        <v>1.1166115957576004</v>
      </c>
      <c r="H44" s="188">
        <v>247167.57142857142</v>
      </c>
      <c r="I44" s="31">
        <f t="shared" si="3"/>
        <v>-3.2944682410371628E-2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91054.371527777781</v>
      </c>
      <c r="F46" s="43">
        <v>174514.22222222222</v>
      </c>
      <c r="G46" s="21">
        <f t="shared" ref="G46:G51" si="4">(F46-E46)/E46</f>
        <v>0.91659356156209926</v>
      </c>
      <c r="H46" s="182">
        <v>173847.55555555556</v>
      </c>
      <c r="I46" s="21">
        <f t="shared" ref="I46:I51" si="5">(F46-H46)/H46</f>
        <v>3.8347773400449897E-3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54449.55</v>
      </c>
      <c r="F47" s="47">
        <v>136930.88888888888</v>
      </c>
      <c r="G47" s="21">
        <f t="shared" si="4"/>
        <v>1.5148213142053308</v>
      </c>
      <c r="H47" s="185">
        <v>133068.66666666666</v>
      </c>
      <c r="I47" s="21">
        <f t="shared" si="5"/>
        <v>2.9024279862193098E-2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166301.03819444444</v>
      </c>
      <c r="F48" s="47">
        <v>414754</v>
      </c>
      <c r="G48" s="21">
        <f t="shared" si="4"/>
        <v>1.4939952540467998</v>
      </c>
      <c r="H48" s="185">
        <v>405784.75</v>
      </c>
      <c r="I48" s="21">
        <f t="shared" si="5"/>
        <v>2.2103467417146652E-2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241121.25</v>
      </c>
      <c r="F49" s="47">
        <v>491910.23857142858</v>
      </c>
      <c r="G49" s="21">
        <f t="shared" si="4"/>
        <v>1.0400949255672347</v>
      </c>
      <c r="H49" s="185">
        <v>491910.23714285716</v>
      </c>
      <c r="I49" s="21">
        <f t="shared" si="5"/>
        <v>2.9041302770372173E-9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17560</v>
      </c>
      <c r="F50" s="47">
        <v>49999</v>
      </c>
      <c r="G50" s="21">
        <f t="shared" si="4"/>
        <v>1.8473234624145787</v>
      </c>
      <c r="H50" s="185">
        <v>49999</v>
      </c>
      <c r="I50" s="21">
        <f t="shared" si="5"/>
        <v>0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213206.83333333334</v>
      </c>
      <c r="F51" s="50">
        <v>733250</v>
      </c>
      <c r="G51" s="31">
        <f t="shared" si="4"/>
        <v>2.4391486826954418</v>
      </c>
      <c r="H51" s="188">
        <v>702000</v>
      </c>
      <c r="I51" s="31">
        <f t="shared" si="5"/>
        <v>4.4515669515669515E-2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44532.5</v>
      </c>
      <c r="F53" s="66">
        <v>74966.666666666672</v>
      </c>
      <c r="G53" s="22">
        <f t="shared" ref="G53:G61" si="6">(F53-E53)/E53</f>
        <v>0.68341473455715873</v>
      </c>
      <c r="H53" s="143">
        <v>74966.666666666672</v>
      </c>
      <c r="I53" s="22">
        <f t="shared" ref="I53:I61" si="7">(F53-H53)/H53</f>
        <v>0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52235.625</v>
      </c>
      <c r="F54" s="70">
        <v>74218.333333333328</v>
      </c>
      <c r="G54" s="21">
        <f t="shared" si="6"/>
        <v>0.42083747123411136</v>
      </c>
      <c r="H54" s="196">
        <v>74218.333333333328</v>
      </c>
      <c r="I54" s="21">
        <f t="shared" si="7"/>
        <v>0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37341.599999999999</v>
      </c>
      <c r="F55" s="70">
        <v>63710.75</v>
      </c>
      <c r="G55" s="21">
        <f t="shared" si="6"/>
        <v>0.70616015382308206</v>
      </c>
      <c r="H55" s="196">
        <v>63710.75</v>
      </c>
      <c r="I55" s="21">
        <f t="shared" si="7"/>
        <v>0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39637.5</v>
      </c>
      <c r="F56" s="70">
        <v>93172.5</v>
      </c>
      <c r="G56" s="21">
        <f t="shared" si="6"/>
        <v>1.3506149479659413</v>
      </c>
      <c r="H56" s="196">
        <v>93172.5</v>
      </c>
      <c r="I56" s="21">
        <f t="shared" si="7"/>
        <v>0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21588.324999999997</v>
      </c>
      <c r="F57" s="98">
        <v>46250</v>
      </c>
      <c r="G57" s="21">
        <f t="shared" si="6"/>
        <v>1.1423616700230337</v>
      </c>
      <c r="H57" s="201">
        <v>47200</v>
      </c>
      <c r="I57" s="21">
        <f t="shared" si="7"/>
        <v>-2.0127118644067795E-2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5015.8125</v>
      </c>
      <c r="F58" s="50">
        <v>33995</v>
      </c>
      <c r="G58" s="29">
        <f t="shared" si="6"/>
        <v>5.7775659476904293</v>
      </c>
      <c r="H58" s="188">
        <v>33995</v>
      </c>
      <c r="I58" s="29">
        <f t="shared" si="7"/>
        <v>0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49290.714285714283</v>
      </c>
      <c r="F59" s="68">
        <v>97221.142857142855</v>
      </c>
      <c r="G59" s="21">
        <f t="shared" si="6"/>
        <v>0.97240279971597088</v>
      </c>
      <c r="H59" s="195">
        <v>97564</v>
      </c>
      <c r="I59" s="21">
        <f t="shared" si="7"/>
        <v>-3.5141767748057165E-3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58445.690476190473</v>
      </c>
      <c r="F60" s="70">
        <v>94574.666666666672</v>
      </c>
      <c r="G60" s="21">
        <f t="shared" si="6"/>
        <v>0.6181632194968143</v>
      </c>
      <c r="H60" s="196">
        <v>95924.666666666672</v>
      </c>
      <c r="I60" s="21">
        <f t="shared" si="7"/>
        <v>-1.4073543822582999E-2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421365</v>
      </c>
      <c r="F61" s="73">
        <v>620000</v>
      </c>
      <c r="G61" s="29">
        <f t="shared" si="6"/>
        <v>0.47140839889407044</v>
      </c>
      <c r="H61" s="197">
        <v>595100</v>
      </c>
      <c r="I61" s="29">
        <f t="shared" si="7"/>
        <v>4.1841707276088054E-2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85032.527777777781</v>
      </c>
      <c r="F63" s="54">
        <v>172740.33333333334</v>
      </c>
      <c r="G63" s="21">
        <f t="shared" ref="G63:G68" si="8">(F63-E63)/E63</f>
        <v>1.031461816409472</v>
      </c>
      <c r="H63" s="190">
        <v>180582.875</v>
      </c>
      <c r="I63" s="21">
        <f t="shared" ref="I63:I74" si="9">(F63-H63)/H63</f>
        <v>-4.3429044236152833E-2</v>
      </c>
    </row>
    <row r="64" spans="1:9" ht="16.5">
      <c r="A64" s="37"/>
      <c r="B64" s="34" t="s">
        <v>60</v>
      </c>
      <c r="C64" s="15" t="s">
        <v>129</v>
      </c>
      <c r="D64" s="13" t="s">
        <v>215</v>
      </c>
      <c r="E64" s="136">
        <v>523739.71428571432</v>
      </c>
      <c r="F64" s="46">
        <v>899700</v>
      </c>
      <c r="G64" s="21">
        <f t="shared" si="8"/>
        <v>0.71783803186861073</v>
      </c>
      <c r="H64" s="184">
        <v>899740</v>
      </c>
      <c r="I64" s="21">
        <f t="shared" si="9"/>
        <v>-4.4457287660879808E-5</v>
      </c>
    </row>
    <row r="65" spans="1:9" ht="16.5">
      <c r="A65" s="37"/>
      <c r="B65" s="34" t="s">
        <v>61</v>
      </c>
      <c r="C65" s="15" t="s">
        <v>130</v>
      </c>
      <c r="D65" s="13" t="s">
        <v>216</v>
      </c>
      <c r="E65" s="136">
        <v>191432.75</v>
      </c>
      <c r="F65" s="46">
        <v>454980.42857142858</v>
      </c>
      <c r="G65" s="21">
        <f t="shared" si="8"/>
        <v>1.3767115531246801</v>
      </c>
      <c r="H65" s="184">
        <v>411409</v>
      </c>
      <c r="I65" s="21">
        <f t="shared" si="9"/>
        <v>0.10590781575373553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91271.583333333328</v>
      </c>
      <c r="F66" s="46">
        <v>232682</v>
      </c>
      <c r="G66" s="21">
        <f t="shared" si="8"/>
        <v>1.5493367322249809</v>
      </c>
      <c r="H66" s="184">
        <v>231424.5</v>
      </c>
      <c r="I66" s="21">
        <f t="shared" si="9"/>
        <v>5.4337375688399457E-3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61365.17857142858</v>
      </c>
      <c r="F67" s="46">
        <v>109289.77777777778</v>
      </c>
      <c r="G67" s="21">
        <f t="shared" si="8"/>
        <v>0.78097384089847222</v>
      </c>
      <c r="H67" s="184">
        <v>111667.55555555556</v>
      </c>
      <c r="I67" s="21">
        <f t="shared" si="9"/>
        <v>-2.1293362838902801E-2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39218.1</v>
      </c>
      <c r="F68" s="58">
        <v>100125.5</v>
      </c>
      <c r="G68" s="31">
        <f t="shared" si="8"/>
        <v>1.5530431101965676</v>
      </c>
      <c r="H68" s="193">
        <v>107291.6</v>
      </c>
      <c r="I68" s="31">
        <f t="shared" si="9"/>
        <v>-6.6790876452583484E-2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59592.322916666672</v>
      </c>
      <c r="F70" s="43">
        <v>101189.125</v>
      </c>
      <c r="G70" s="21">
        <f>(F70-E70)/E70</f>
        <v>0.69802283326833714</v>
      </c>
      <c r="H70" s="182">
        <v>101189.125</v>
      </c>
      <c r="I70" s="21">
        <f t="shared" si="9"/>
        <v>0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47700.025000000001</v>
      </c>
      <c r="F71" s="47">
        <v>72498.28571428571</v>
      </c>
      <c r="G71" s="21">
        <f>(F71-E71)/E71</f>
        <v>0.51987940707128999</v>
      </c>
      <c r="H71" s="185">
        <v>72284</v>
      </c>
      <c r="I71" s="21">
        <f t="shared" si="9"/>
        <v>2.9644971817512885E-3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21505.375</v>
      </c>
      <c r="F72" s="47">
        <v>36848</v>
      </c>
      <c r="G72" s="21">
        <f>(F72-E72)/E72</f>
        <v>0.71343210708950666</v>
      </c>
      <c r="H72" s="185">
        <v>36764.666666666664</v>
      </c>
      <c r="I72" s="21">
        <f t="shared" si="9"/>
        <v>2.2666690844470893E-3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27023.875</v>
      </c>
      <c r="F73" s="47">
        <v>52557.5</v>
      </c>
      <c r="G73" s="21">
        <f>(F73-E73)/E73</f>
        <v>0.94485431863491076</v>
      </c>
      <c r="H73" s="185">
        <v>49932.5</v>
      </c>
      <c r="I73" s="21">
        <f t="shared" si="9"/>
        <v>5.2570970810594302E-2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20151.28125</v>
      </c>
      <c r="F74" s="50">
        <v>47682.875</v>
      </c>
      <c r="G74" s="21">
        <f>(F74-E74)/E74</f>
        <v>1.3662453224903504</v>
      </c>
      <c r="H74" s="188">
        <v>47682.875</v>
      </c>
      <c r="I74" s="21">
        <f t="shared" si="9"/>
        <v>0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18685.291666666668</v>
      </c>
      <c r="F76" s="43">
        <v>30157.166666666668</v>
      </c>
      <c r="G76" s="22">
        <f t="shared" ref="G76:G82" si="10">(F76-E76)/E76</f>
        <v>0.61395215042134299</v>
      </c>
      <c r="H76" s="182">
        <v>29543</v>
      </c>
      <c r="I76" s="22">
        <f t="shared" ref="I76:I82" si="11">(F76-H76)/H76</f>
        <v>2.0788906565571131E-2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19397.96875</v>
      </c>
      <c r="F77" s="32">
        <v>42200.375</v>
      </c>
      <c r="G77" s="21">
        <f t="shared" si="10"/>
        <v>1.1755048450627079</v>
      </c>
      <c r="H77" s="176">
        <v>41419.125</v>
      </c>
      <c r="I77" s="21">
        <f t="shared" si="11"/>
        <v>1.8862059495462543E-2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9575.7333333333336</v>
      </c>
      <c r="F78" s="47">
        <v>20121.333333333332</v>
      </c>
      <c r="G78" s="21">
        <f t="shared" si="10"/>
        <v>1.1012838007184826</v>
      </c>
      <c r="H78" s="185">
        <v>19225.428571428572</v>
      </c>
      <c r="I78" s="21">
        <f t="shared" si="11"/>
        <v>4.6599989101735184E-2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14601.166666666666</v>
      </c>
      <c r="F79" s="47">
        <v>37936.142857142855</v>
      </c>
      <c r="G79" s="21">
        <f t="shared" si="10"/>
        <v>1.5981583337274095</v>
      </c>
      <c r="H79" s="185">
        <v>37501.857142857145</v>
      </c>
      <c r="I79" s="21">
        <f t="shared" si="11"/>
        <v>1.1580378876474577E-2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31802.172619047618</v>
      </c>
      <c r="F80" s="61">
        <v>44002.555555555555</v>
      </c>
      <c r="G80" s="21">
        <f t="shared" si="10"/>
        <v>0.38363363040173643</v>
      </c>
      <c r="H80" s="194">
        <v>44002.555555555555</v>
      </c>
      <c r="I80" s="21">
        <f t="shared" si="11"/>
        <v>0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57000</v>
      </c>
      <c r="F81" s="61">
        <v>156666</v>
      </c>
      <c r="G81" s="21">
        <f t="shared" si="10"/>
        <v>1.7485263157894737</v>
      </c>
      <c r="H81" s="194">
        <v>156666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40949.821428571428</v>
      </c>
      <c r="F82" s="50">
        <v>65867.8</v>
      </c>
      <c r="G82" s="23">
        <f t="shared" si="10"/>
        <v>0.60850029871053002</v>
      </c>
      <c r="H82" s="188">
        <v>65571.8</v>
      </c>
      <c r="I82" s="23">
        <f t="shared" si="11"/>
        <v>4.5141356497762752E-3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A70" zoomScaleNormal="100" workbookViewId="0">
      <selection activeCell="E90" sqref="E90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8" t="s">
        <v>201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</row>
    <row r="11" spans="1:9" ht="18">
      <c r="A11" s="2"/>
      <c r="B11" s="2"/>
      <c r="C11" s="2"/>
    </row>
    <row r="12" spans="1:9" ht="4.5" customHeight="1" thickBot="1">
      <c r="A12" s="2"/>
      <c r="B12" s="2"/>
      <c r="C12" s="2"/>
    </row>
    <row r="13" spans="1:9" s="126" customFormat="1" ht="24.75" customHeight="1">
      <c r="A13" s="209" t="s">
        <v>3</v>
      </c>
      <c r="B13" s="215"/>
      <c r="C13" s="217" t="s">
        <v>0</v>
      </c>
      <c r="D13" s="211" t="s">
        <v>23</v>
      </c>
      <c r="E13" s="211" t="s">
        <v>222</v>
      </c>
      <c r="F13" s="228" t="s">
        <v>224</v>
      </c>
      <c r="G13" s="211" t="s">
        <v>197</v>
      </c>
      <c r="H13" s="228" t="s">
        <v>219</v>
      </c>
      <c r="I13" s="211" t="s">
        <v>187</v>
      </c>
    </row>
    <row r="14" spans="1:9" s="126" customFormat="1" ht="33.75" customHeight="1" thickBot="1">
      <c r="A14" s="210"/>
      <c r="B14" s="216"/>
      <c r="C14" s="218"/>
      <c r="D14" s="231"/>
      <c r="E14" s="212"/>
      <c r="F14" s="229"/>
      <c r="G14" s="230"/>
      <c r="H14" s="229"/>
      <c r="I14" s="230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4</v>
      </c>
      <c r="C16" s="163" t="s">
        <v>84</v>
      </c>
      <c r="D16" s="160" t="s">
        <v>161</v>
      </c>
      <c r="E16" s="181">
        <v>11707.775</v>
      </c>
      <c r="F16" s="181">
        <v>25838.744444444445</v>
      </c>
      <c r="G16" s="169">
        <f>(F16-E16)/E16</f>
        <v>1.2069730964632004</v>
      </c>
      <c r="H16" s="181">
        <v>27866.555555555555</v>
      </c>
      <c r="I16" s="169">
        <f>(F16-H16)/H16</f>
        <v>-7.2768631453873397E-2</v>
      </c>
    </row>
    <row r="17" spans="1:9" ht="16.5">
      <c r="A17" s="130"/>
      <c r="B17" s="177" t="s">
        <v>15</v>
      </c>
      <c r="C17" s="164" t="s">
        <v>95</v>
      </c>
      <c r="D17" s="160" t="s">
        <v>82</v>
      </c>
      <c r="E17" s="184">
        <v>9381.65</v>
      </c>
      <c r="F17" s="184">
        <v>14381.125</v>
      </c>
      <c r="G17" s="169">
        <f>(F17-E17)/E17</f>
        <v>0.53289933007520007</v>
      </c>
      <c r="H17" s="184">
        <v>15293.625</v>
      </c>
      <c r="I17" s="169">
        <f>(F17-H17)/H17</f>
        <v>-5.966538345225543E-2</v>
      </c>
    </row>
    <row r="18" spans="1:9" ht="16.5">
      <c r="A18" s="130"/>
      <c r="B18" s="177" t="s">
        <v>19</v>
      </c>
      <c r="C18" s="164" t="s">
        <v>99</v>
      </c>
      <c r="D18" s="160" t="s">
        <v>161</v>
      </c>
      <c r="E18" s="184">
        <v>14377.65</v>
      </c>
      <c r="F18" s="184">
        <v>19688.855555555554</v>
      </c>
      <c r="G18" s="169">
        <f>(F18-E18)/E18</f>
        <v>0.36940706969188669</v>
      </c>
      <c r="H18" s="184">
        <v>20794.3</v>
      </c>
      <c r="I18" s="169">
        <f>(F18-H18)/H18</f>
        <v>-5.3160935662390427E-2</v>
      </c>
    </row>
    <row r="19" spans="1:9" ht="16.5">
      <c r="A19" s="130"/>
      <c r="B19" s="177" t="s">
        <v>7</v>
      </c>
      <c r="C19" s="164" t="s">
        <v>87</v>
      </c>
      <c r="D19" s="160" t="s">
        <v>161</v>
      </c>
      <c r="E19" s="184">
        <v>4787.4750000000004</v>
      </c>
      <c r="F19" s="184">
        <v>11432.6</v>
      </c>
      <c r="G19" s="169">
        <f>(F19-E19)/E19</f>
        <v>1.3880229139577751</v>
      </c>
      <c r="H19" s="184">
        <v>11553.975</v>
      </c>
      <c r="I19" s="169">
        <f>(F19-H19)/H19</f>
        <v>-1.0505042636841433E-2</v>
      </c>
    </row>
    <row r="20" spans="1:9" ht="16.5">
      <c r="A20" s="130"/>
      <c r="B20" s="177" t="s">
        <v>11</v>
      </c>
      <c r="C20" s="164" t="s">
        <v>91</v>
      </c>
      <c r="D20" s="160" t="s">
        <v>81</v>
      </c>
      <c r="E20" s="184">
        <v>2241.5</v>
      </c>
      <c r="F20" s="184">
        <v>4786</v>
      </c>
      <c r="G20" s="169">
        <f>(F20-E20)/E20</f>
        <v>1.135177336604952</v>
      </c>
      <c r="H20" s="184">
        <v>4802.6333333333332</v>
      </c>
      <c r="I20" s="169">
        <f>(F20-H20)/H20</f>
        <v>-3.4633777302729499E-3</v>
      </c>
    </row>
    <row r="21" spans="1:9" ht="16.5">
      <c r="A21" s="130"/>
      <c r="B21" s="177" t="s">
        <v>8</v>
      </c>
      <c r="C21" s="164" t="s">
        <v>89</v>
      </c>
      <c r="D21" s="160" t="s">
        <v>161</v>
      </c>
      <c r="E21" s="184">
        <v>24956.630952380954</v>
      </c>
      <c r="F21" s="184">
        <v>28766.457142857143</v>
      </c>
      <c r="G21" s="169">
        <f>(F21-E21)/E21</f>
        <v>0.15265787268103662</v>
      </c>
      <c r="H21" s="184">
        <v>28835.571428571428</v>
      </c>
      <c r="I21" s="169">
        <f>(F21-H21)/H21</f>
        <v>-2.3968412030774904E-3</v>
      </c>
    </row>
    <row r="22" spans="1:9" ht="16.5">
      <c r="A22" s="130"/>
      <c r="B22" s="177" t="s">
        <v>18</v>
      </c>
      <c r="C22" s="164" t="s">
        <v>98</v>
      </c>
      <c r="D22" s="160" t="s">
        <v>83</v>
      </c>
      <c r="E22" s="184">
        <v>14513.75</v>
      </c>
      <c r="F22" s="184">
        <v>22895.174999999999</v>
      </c>
      <c r="G22" s="169">
        <f>(F22-E22)/E22</f>
        <v>0.57748169838945818</v>
      </c>
      <c r="H22" s="184">
        <v>22921.875</v>
      </c>
      <c r="I22" s="169">
        <f>(F22-H22)/H22</f>
        <v>-1.1648261758691525E-3</v>
      </c>
    </row>
    <row r="23" spans="1:9" ht="16.5">
      <c r="A23" s="130"/>
      <c r="B23" s="177" t="s">
        <v>14</v>
      </c>
      <c r="C23" s="164" t="s">
        <v>94</v>
      </c>
      <c r="D23" s="162" t="s">
        <v>81</v>
      </c>
      <c r="E23" s="184">
        <v>2940.5027777777777</v>
      </c>
      <c r="F23" s="184">
        <v>5525</v>
      </c>
      <c r="G23" s="169">
        <f>(F23-E23)/E23</f>
        <v>0.87893037944191332</v>
      </c>
      <c r="H23" s="184">
        <v>5347.2222222222226</v>
      </c>
      <c r="I23" s="169">
        <f>(F23-H23)/H23</f>
        <v>3.324675324675317E-2</v>
      </c>
    </row>
    <row r="24" spans="1:9" ht="16.5">
      <c r="A24" s="130"/>
      <c r="B24" s="177" t="s">
        <v>17</v>
      </c>
      <c r="C24" s="164" t="s">
        <v>97</v>
      </c>
      <c r="D24" s="162" t="s">
        <v>161</v>
      </c>
      <c r="E24" s="184">
        <v>6774.8125</v>
      </c>
      <c r="F24" s="184">
        <v>19666.555555555555</v>
      </c>
      <c r="G24" s="169">
        <f>(F24-E24)/E24</f>
        <v>1.9028929664925125</v>
      </c>
      <c r="H24" s="184">
        <v>18772.111111111109</v>
      </c>
      <c r="I24" s="169">
        <f>(F24-H24)/H24</f>
        <v>4.7647514930541215E-2</v>
      </c>
    </row>
    <row r="25" spans="1:9" ht="16.5">
      <c r="A25" s="130"/>
      <c r="B25" s="177" t="s">
        <v>6</v>
      </c>
      <c r="C25" s="164" t="s">
        <v>86</v>
      </c>
      <c r="D25" s="162" t="s">
        <v>161</v>
      </c>
      <c r="E25" s="184">
        <v>12645.361111111111</v>
      </c>
      <c r="F25" s="184">
        <v>21318.625</v>
      </c>
      <c r="G25" s="169">
        <f>(F25-E25)/E25</f>
        <v>0.68588503030316339</v>
      </c>
      <c r="H25" s="184">
        <v>20314.424999999999</v>
      </c>
      <c r="I25" s="169">
        <f>(F25-H25)/H25</f>
        <v>4.9432853748014073E-2</v>
      </c>
    </row>
    <row r="26" spans="1:9" ht="16.5">
      <c r="A26" s="130"/>
      <c r="B26" s="177" t="s">
        <v>10</v>
      </c>
      <c r="C26" s="164" t="s">
        <v>90</v>
      </c>
      <c r="D26" s="162" t="s">
        <v>161</v>
      </c>
      <c r="E26" s="184">
        <v>10718.775</v>
      </c>
      <c r="F26" s="184">
        <v>20883.155555555553</v>
      </c>
      <c r="G26" s="169">
        <f>(F26-E26)/E26</f>
        <v>0.94827818995692648</v>
      </c>
      <c r="H26" s="184">
        <v>19816.488888888889</v>
      </c>
      <c r="I26" s="169">
        <f>(F26-H26)/H26</f>
        <v>5.3827228054751139E-2</v>
      </c>
    </row>
    <row r="27" spans="1:9" ht="16.5">
      <c r="A27" s="130"/>
      <c r="B27" s="177" t="s">
        <v>13</v>
      </c>
      <c r="C27" s="164" t="s">
        <v>93</v>
      </c>
      <c r="D27" s="162" t="s">
        <v>81</v>
      </c>
      <c r="E27" s="184">
        <v>3034.6666666666665</v>
      </c>
      <c r="F27" s="184">
        <v>5590.625</v>
      </c>
      <c r="G27" s="169">
        <f>(F27-E27)/E27</f>
        <v>0.84225340509666091</v>
      </c>
      <c r="H27" s="184">
        <v>5196.875</v>
      </c>
      <c r="I27" s="169">
        <f>(F27-H27)/H27</f>
        <v>7.5766686710763684E-2</v>
      </c>
    </row>
    <row r="28" spans="1:9" ht="16.5">
      <c r="A28" s="130"/>
      <c r="B28" s="177" t="s">
        <v>9</v>
      </c>
      <c r="C28" s="164" t="s">
        <v>88</v>
      </c>
      <c r="D28" s="162" t="s">
        <v>161</v>
      </c>
      <c r="E28" s="184">
        <v>11735.075000000001</v>
      </c>
      <c r="F28" s="184">
        <v>37055.37777777778</v>
      </c>
      <c r="G28" s="169">
        <f>(F28-E28)/E28</f>
        <v>2.1576600727117445</v>
      </c>
      <c r="H28" s="184">
        <v>34055.37777777778</v>
      </c>
      <c r="I28" s="169">
        <f>(F28-H28)/H28</f>
        <v>8.8091813856124523E-2</v>
      </c>
    </row>
    <row r="29" spans="1:9" ht="17.25" thickBot="1">
      <c r="A29" s="131"/>
      <c r="B29" s="177" t="s">
        <v>12</v>
      </c>
      <c r="C29" s="164" t="s">
        <v>92</v>
      </c>
      <c r="D29" s="162" t="s">
        <v>81</v>
      </c>
      <c r="E29" s="184">
        <v>3444.6979166666665</v>
      </c>
      <c r="F29" s="184">
        <v>5634.375</v>
      </c>
      <c r="G29" s="169">
        <f>(F29-E29)/E29</f>
        <v>0.63566592377778663</v>
      </c>
      <c r="H29" s="184">
        <v>5153.125</v>
      </c>
      <c r="I29" s="169">
        <f>(F29-H29)/H29</f>
        <v>9.3389933292904792E-2</v>
      </c>
    </row>
    <row r="30" spans="1:9" ht="16.5">
      <c r="A30" s="37"/>
      <c r="B30" s="177" t="s">
        <v>5</v>
      </c>
      <c r="C30" s="164" t="s">
        <v>85</v>
      </c>
      <c r="D30" s="162" t="s">
        <v>161</v>
      </c>
      <c r="E30" s="184">
        <v>22340.378472222223</v>
      </c>
      <c r="F30" s="184">
        <v>29712.375</v>
      </c>
      <c r="G30" s="169">
        <f>(F30-E30)/E30</f>
        <v>0.32998530158940842</v>
      </c>
      <c r="H30" s="184">
        <v>26872.724999999999</v>
      </c>
      <c r="I30" s="169">
        <f>(F30-H30)/H30</f>
        <v>0.1056703404660302</v>
      </c>
    </row>
    <row r="31" spans="1:9" ht="17.25" thickBot="1">
      <c r="A31" s="38"/>
      <c r="B31" s="178" t="s">
        <v>16</v>
      </c>
      <c r="C31" s="165" t="s">
        <v>96</v>
      </c>
      <c r="D31" s="161" t="s">
        <v>81</v>
      </c>
      <c r="E31" s="187">
        <v>2901.875</v>
      </c>
      <c r="F31" s="187">
        <v>5765.625</v>
      </c>
      <c r="G31" s="171">
        <f>(F31-E31)/E31</f>
        <v>0.98686194270945504</v>
      </c>
      <c r="H31" s="187">
        <v>5153.125</v>
      </c>
      <c r="I31" s="171">
        <f>(F31-H31)/H31</f>
        <v>0.11885991510006064</v>
      </c>
    </row>
    <row r="32" spans="1:9" ht="15.75" customHeight="1" thickBot="1">
      <c r="A32" s="221" t="s">
        <v>188</v>
      </c>
      <c r="B32" s="222"/>
      <c r="C32" s="222"/>
      <c r="D32" s="223"/>
      <c r="E32" s="99">
        <f>SUM(E16:E31)</f>
        <v>158502.57539682538</v>
      </c>
      <c r="F32" s="100">
        <f>SUM(F16:F31)</f>
        <v>278940.67103174602</v>
      </c>
      <c r="G32" s="101">
        <f t="shared" ref="G32" si="0">(F32-E32)/E32</f>
        <v>0.75984945565327933</v>
      </c>
      <c r="H32" s="100">
        <f>SUM(H16:H31)</f>
        <v>272750.01031746028</v>
      </c>
      <c r="I32" s="104">
        <f t="shared" ref="I32" si="1">(F32-H32)/H32</f>
        <v>2.2697196993980973E-2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30</v>
      </c>
      <c r="C34" s="166" t="s">
        <v>104</v>
      </c>
      <c r="D34" s="168" t="s">
        <v>161</v>
      </c>
      <c r="E34" s="190">
        <v>8619.0499999999993</v>
      </c>
      <c r="F34" s="190">
        <v>21010.411111111112</v>
      </c>
      <c r="G34" s="169">
        <f>(F34-E34)/E34</f>
        <v>1.4376713339766116</v>
      </c>
      <c r="H34" s="190">
        <v>23183.188888888886</v>
      </c>
      <c r="I34" s="169">
        <f>(F34-H34)/H34</f>
        <v>-9.3722127192740548E-2</v>
      </c>
    </row>
    <row r="35" spans="1:9" ht="16.5">
      <c r="A35" s="37"/>
      <c r="B35" s="177" t="s">
        <v>28</v>
      </c>
      <c r="C35" s="164" t="s">
        <v>102</v>
      </c>
      <c r="D35" s="160" t="s">
        <v>161</v>
      </c>
      <c r="E35" s="184">
        <v>10618.5</v>
      </c>
      <c r="F35" s="184">
        <v>29383.333333333336</v>
      </c>
      <c r="G35" s="169">
        <f>(F35-E35)/E35</f>
        <v>1.7671830610098729</v>
      </c>
      <c r="H35" s="184">
        <v>30161.157142857141</v>
      </c>
      <c r="I35" s="169">
        <f>(F35-H35)/H35</f>
        <v>-2.5788924670219805E-2</v>
      </c>
    </row>
    <row r="36" spans="1:9" ht="16.5">
      <c r="A36" s="37"/>
      <c r="B36" s="179" t="s">
        <v>29</v>
      </c>
      <c r="C36" s="164" t="s">
        <v>103</v>
      </c>
      <c r="D36" s="160" t="s">
        <v>161</v>
      </c>
      <c r="E36" s="184">
        <v>8368.2033730158728</v>
      </c>
      <c r="F36" s="184">
        <v>20283.333333333336</v>
      </c>
      <c r="G36" s="169">
        <f>(F36-E36)/E36</f>
        <v>1.4238575987217301</v>
      </c>
      <c r="H36" s="184">
        <v>19066.633333333335</v>
      </c>
      <c r="I36" s="169">
        <f>(F36-H36)/H36</f>
        <v>6.3813048624210916E-2</v>
      </c>
    </row>
    <row r="37" spans="1:9" ht="16.5">
      <c r="A37" s="37"/>
      <c r="B37" s="177" t="s">
        <v>27</v>
      </c>
      <c r="C37" s="164" t="s">
        <v>101</v>
      </c>
      <c r="D37" s="160" t="s">
        <v>161</v>
      </c>
      <c r="E37" s="184">
        <v>13752.805555555555</v>
      </c>
      <c r="F37" s="184">
        <v>25906.125</v>
      </c>
      <c r="G37" s="169">
        <f>(F37-E37)/E37</f>
        <v>0.88369746778940061</v>
      </c>
      <c r="H37" s="184">
        <v>24243.625</v>
      </c>
      <c r="I37" s="169">
        <f>(F37-H37)/H37</f>
        <v>6.8574728407983537E-2</v>
      </c>
    </row>
    <row r="38" spans="1:9" ht="17.25" thickBot="1">
      <c r="A38" s="38"/>
      <c r="B38" s="179" t="s">
        <v>26</v>
      </c>
      <c r="C38" s="164" t="s">
        <v>100</v>
      </c>
      <c r="D38" s="172" t="s">
        <v>161</v>
      </c>
      <c r="E38" s="187">
        <v>14202.298611111111</v>
      </c>
      <c r="F38" s="187">
        <v>27422.077777777777</v>
      </c>
      <c r="G38" s="171">
        <f>(F38-E38)/E38</f>
        <v>0.93081968832314399</v>
      </c>
      <c r="H38" s="187">
        <v>25661</v>
      </c>
      <c r="I38" s="171">
        <f>(F38-H38)/H38</f>
        <v>6.8628571675997688E-2</v>
      </c>
    </row>
    <row r="39" spans="1:9" ht="15.75" customHeight="1" thickBot="1">
      <c r="A39" s="221" t="s">
        <v>189</v>
      </c>
      <c r="B39" s="222"/>
      <c r="C39" s="222"/>
      <c r="D39" s="223"/>
      <c r="E39" s="83">
        <f>SUM(E34:E38)</f>
        <v>55560.857539682533</v>
      </c>
      <c r="F39" s="102">
        <f>SUM(F34:F38)</f>
        <v>124005.28055555557</v>
      </c>
      <c r="G39" s="103">
        <f t="shared" ref="G39" si="2">(F39-E39)/E39</f>
        <v>1.2318820487424773</v>
      </c>
      <c r="H39" s="102">
        <f>SUM(H34:H38)</f>
        <v>122315.60436507936</v>
      </c>
      <c r="I39" s="104">
        <f t="shared" ref="I39" si="3">(F39-H39)/H39</f>
        <v>1.3814068934597898E-2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36</v>
      </c>
      <c r="C41" s="164" t="s">
        <v>153</v>
      </c>
      <c r="D41" s="168" t="s">
        <v>161</v>
      </c>
      <c r="E41" s="182">
        <v>112928</v>
      </c>
      <c r="F41" s="184">
        <v>239024.71428571429</v>
      </c>
      <c r="G41" s="169">
        <f>(F41-E41)/E41</f>
        <v>1.1166115957576004</v>
      </c>
      <c r="H41" s="184">
        <v>247167.57142857142</v>
      </c>
      <c r="I41" s="169">
        <f>(F41-H41)/H41</f>
        <v>-3.2944682410371628E-2</v>
      </c>
    </row>
    <row r="42" spans="1:9" ht="16.5">
      <c r="A42" s="37"/>
      <c r="B42" s="177" t="s">
        <v>34</v>
      </c>
      <c r="C42" s="164" t="s">
        <v>154</v>
      </c>
      <c r="D42" s="160" t="s">
        <v>161</v>
      </c>
      <c r="E42" s="185">
        <v>55076.2</v>
      </c>
      <c r="F42" s="184">
        <v>102086</v>
      </c>
      <c r="G42" s="169">
        <f>(F42-E42)/E42</f>
        <v>0.85354109397525624</v>
      </c>
      <c r="H42" s="184">
        <v>102961</v>
      </c>
      <c r="I42" s="169">
        <f>(F42-H42)/H42</f>
        <v>-8.4983634580083726E-3</v>
      </c>
    </row>
    <row r="43" spans="1:9" ht="16.5">
      <c r="A43" s="37"/>
      <c r="B43" s="179" t="s">
        <v>35</v>
      </c>
      <c r="C43" s="164" t="s">
        <v>152</v>
      </c>
      <c r="D43" s="160" t="s">
        <v>161</v>
      </c>
      <c r="E43" s="185">
        <v>45999.500000000007</v>
      </c>
      <c r="F43" s="192">
        <v>113999.33333333333</v>
      </c>
      <c r="G43" s="169">
        <f>(F43-E43)/E43</f>
        <v>1.4782733145650127</v>
      </c>
      <c r="H43" s="192">
        <v>113999.33333333333</v>
      </c>
      <c r="I43" s="169">
        <f>(F43-H43)/H43</f>
        <v>0</v>
      </c>
    </row>
    <row r="44" spans="1:9" ht="16.5">
      <c r="A44" s="37"/>
      <c r="B44" s="177" t="s">
        <v>32</v>
      </c>
      <c r="C44" s="164" t="s">
        <v>106</v>
      </c>
      <c r="D44" s="160" t="s">
        <v>161</v>
      </c>
      <c r="E44" s="185">
        <v>219103.57500000001</v>
      </c>
      <c r="F44" s="185">
        <v>357611.01428571425</v>
      </c>
      <c r="G44" s="169">
        <f>(F44-E44)/E44</f>
        <v>0.63215508594834302</v>
      </c>
      <c r="H44" s="185">
        <v>351140.83333333337</v>
      </c>
      <c r="I44" s="169">
        <f>(F44-H44)/H44</f>
        <v>1.8426170750238037E-2</v>
      </c>
    </row>
    <row r="45" spans="1:9" ht="16.5">
      <c r="A45" s="37"/>
      <c r="B45" s="177" t="s">
        <v>33</v>
      </c>
      <c r="C45" s="164" t="s">
        <v>107</v>
      </c>
      <c r="D45" s="160" t="s">
        <v>161</v>
      </c>
      <c r="E45" s="185">
        <v>146681.64583333334</v>
      </c>
      <c r="F45" s="185">
        <v>240739.66666666666</v>
      </c>
      <c r="G45" s="169">
        <f>(F45-E45)/E45</f>
        <v>0.64123919730357071</v>
      </c>
      <c r="H45" s="185">
        <v>236105.5</v>
      </c>
      <c r="I45" s="169">
        <f>(F45-H45)/H45</f>
        <v>1.9627525265894515E-2</v>
      </c>
    </row>
    <row r="46" spans="1:9" ht="16.5" customHeight="1" thickBot="1">
      <c r="A46" s="38"/>
      <c r="B46" s="177" t="s">
        <v>31</v>
      </c>
      <c r="C46" s="164" t="s">
        <v>105</v>
      </c>
      <c r="D46" s="160" t="s">
        <v>161</v>
      </c>
      <c r="E46" s="188">
        <v>335674.8</v>
      </c>
      <c r="F46" s="188">
        <v>540737.25</v>
      </c>
      <c r="G46" s="175">
        <f>(F46-E46)/E46</f>
        <v>0.6108961709368711</v>
      </c>
      <c r="H46" s="188">
        <v>528987.25</v>
      </c>
      <c r="I46" s="175">
        <f>(F46-H46)/H46</f>
        <v>2.2212255588390836E-2</v>
      </c>
    </row>
    <row r="47" spans="1:9" ht="15.75" customHeight="1" thickBot="1">
      <c r="A47" s="221" t="s">
        <v>190</v>
      </c>
      <c r="B47" s="222"/>
      <c r="C47" s="222"/>
      <c r="D47" s="223"/>
      <c r="E47" s="83">
        <f>SUM(E41:E46)</f>
        <v>915463.72083333344</v>
      </c>
      <c r="F47" s="83">
        <f>SUM(F41:F46)</f>
        <v>1594197.9785714287</v>
      </c>
      <c r="G47" s="103">
        <f t="shared" ref="G47" si="4">(F47-E47)/E47</f>
        <v>0.74141032822169428</v>
      </c>
      <c r="H47" s="102">
        <f>SUM(H41:H46)</f>
        <v>1580361.4880952381</v>
      </c>
      <c r="I47" s="104">
        <f t="shared" ref="I47" si="5">(F47-H47)/H47</f>
        <v>8.7552693357943571E-3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49</v>
      </c>
      <c r="C49" s="164" t="s">
        <v>158</v>
      </c>
      <c r="D49" s="168" t="s">
        <v>199</v>
      </c>
      <c r="E49" s="182">
        <v>17560</v>
      </c>
      <c r="F49" s="182">
        <v>49999</v>
      </c>
      <c r="G49" s="169">
        <f>(F49-E49)/E49</f>
        <v>1.8473234624145787</v>
      </c>
      <c r="H49" s="182">
        <v>49999</v>
      </c>
      <c r="I49" s="169">
        <f>(F49-H49)/H49</f>
        <v>0</v>
      </c>
    </row>
    <row r="50" spans="1:9" ht="16.5">
      <c r="A50" s="37"/>
      <c r="B50" s="177" t="s">
        <v>48</v>
      </c>
      <c r="C50" s="164" t="s">
        <v>157</v>
      </c>
      <c r="D50" s="162" t="s">
        <v>114</v>
      </c>
      <c r="E50" s="185">
        <v>241121.25</v>
      </c>
      <c r="F50" s="185">
        <v>491910.23857142858</v>
      </c>
      <c r="G50" s="169">
        <f>(F50-E50)/E50</f>
        <v>1.0400949255672347</v>
      </c>
      <c r="H50" s="185">
        <v>491910.23714285716</v>
      </c>
      <c r="I50" s="169">
        <f>(F50-H50)/H50</f>
        <v>2.9041302770372173E-9</v>
      </c>
    </row>
    <row r="51" spans="1:9" ht="16.5">
      <c r="A51" s="37"/>
      <c r="B51" s="177" t="s">
        <v>45</v>
      </c>
      <c r="C51" s="164" t="s">
        <v>109</v>
      </c>
      <c r="D51" s="160" t="s">
        <v>108</v>
      </c>
      <c r="E51" s="185">
        <v>91054.371527777781</v>
      </c>
      <c r="F51" s="185">
        <v>174514.22222222222</v>
      </c>
      <c r="G51" s="169">
        <f>(F51-E51)/E51</f>
        <v>0.91659356156209926</v>
      </c>
      <c r="H51" s="185">
        <v>173847.55555555556</v>
      </c>
      <c r="I51" s="169">
        <f>(F51-H51)/H51</f>
        <v>3.8347773400449897E-3</v>
      </c>
    </row>
    <row r="52" spans="1:9" ht="16.5">
      <c r="A52" s="37"/>
      <c r="B52" s="177" t="s">
        <v>47</v>
      </c>
      <c r="C52" s="164" t="s">
        <v>113</v>
      </c>
      <c r="D52" s="160" t="s">
        <v>114</v>
      </c>
      <c r="E52" s="185">
        <v>166301.03819444444</v>
      </c>
      <c r="F52" s="185">
        <v>414754</v>
      </c>
      <c r="G52" s="169">
        <f>(F52-E52)/E52</f>
        <v>1.4939952540467998</v>
      </c>
      <c r="H52" s="185">
        <v>405784.75</v>
      </c>
      <c r="I52" s="169">
        <f>(F52-H52)/H52</f>
        <v>2.2103467417146652E-2</v>
      </c>
    </row>
    <row r="53" spans="1:9" ht="16.5">
      <c r="A53" s="37"/>
      <c r="B53" s="177" t="s">
        <v>46</v>
      </c>
      <c r="C53" s="164" t="s">
        <v>111</v>
      </c>
      <c r="D53" s="162" t="s">
        <v>110</v>
      </c>
      <c r="E53" s="185">
        <v>54449.55</v>
      </c>
      <c r="F53" s="185">
        <v>136930.88888888888</v>
      </c>
      <c r="G53" s="169">
        <f>(F53-E53)/E53</f>
        <v>1.5148213142053308</v>
      </c>
      <c r="H53" s="185">
        <v>133068.66666666666</v>
      </c>
      <c r="I53" s="169">
        <f>(F53-H53)/H53</f>
        <v>2.9024279862193098E-2</v>
      </c>
    </row>
    <row r="54" spans="1:9" ht="16.5" customHeight="1" thickBot="1">
      <c r="A54" s="38"/>
      <c r="B54" s="177" t="s">
        <v>50</v>
      </c>
      <c r="C54" s="164" t="s">
        <v>159</v>
      </c>
      <c r="D54" s="161" t="s">
        <v>112</v>
      </c>
      <c r="E54" s="188">
        <v>213206.83333333334</v>
      </c>
      <c r="F54" s="188">
        <v>733250</v>
      </c>
      <c r="G54" s="175">
        <f>(F54-E54)/E54</f>
        <v>2.4391486826954418</v>
      </c>
      <c r="H54" s="188">
        <v>702000</v>
      </c>
      <c r="I54" s="175">
        <f>(F54-H54)/H54</f>
        <v>4.4515669515669515E-2</v>
      </c>
    </row>
    <row r="55" spans="1:9" ht="15.75" customHeight="1" thickBot="1">
      <c r="A55" s="221" t="s">
        <v>191</v>
      </c>
      <c r="B55" s="222"/>
      <c r="C55" s="222"/>
      <c r="D55" s="223"/>
      <c r="E55" s="83">
        <f>SUM(E49:E54)</f>
        <v>783693.04305555555</v>
      </c>
      <c r="F55" s="83">
        <f>SUM(F49:F54)</f>
        <v>2001358.3496825397</v>
      </c>
      <c r="G55" s="103">
        <f t="shared" ref="G55" si="6">(F55-E55)/E55</f>
        <v>1.5537528595116858</v>
      </c>
      <c r="H55" s="83">
        <f>SUM(H49:H54)</f>
        <v>1956610.2093650794</v>
      </c>
      <c r="I55" s="104">
        <f t="shared" ref="I55" si="7">(F55-H55)/H55</f>
        <v>2.287023756866784E-2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42</v>
      </c>
      <c r="C57" s="167" t="s">
        <v>198</v>
      </c>
      <c r="D57" s="168" t="s">
        <v>114</v>
      </c>
      <c r="E57" s="182">
        <v>21588.324999999997</v>
      </c>
      <c r="F57" s="143">
        <v>46250</v>
      </c>
      <c r="G57" s="170">
        <f>(F57-E57)/E57</f>
        <v>1.1423616700230337</v>
      </c>
      <c r="H57" s="143">
        <v>47200</v>
      </c>
      <c r="I57" s="170">
        <f>(F57-H57)/H57</f>
        <v>-2.0127118644067795E-2</v>
      </c>
    </row>
    <row r="58" spans="1:9" ht="16.5">
      <c r="A58" s="109"/>
      <c r="B58" s="199" t="s">
        <v>55</v>
      </c>
      <c r="C58" s="164" t="s">
        <v>122</v>
      </c>
      <c r="D58" s="160" t="s">
        <v>120</v>
      </c>
      <c r="E58" s="185">
        <v>58445.690476190473</v>
      </c>
      <c r="F58" s="196">
        <v>94574.666666666672</v>
      </c>
      <c r="G58" s="169">
        <f>(F58-E58)/E58</f>
        <v>0.6181632194968143</v>
      </c>
      <c r="H58" s="196">
        <v>95924.666666666672</v>
      </c>
      <c r="I58" s="169">
        <f>(F58-H58)/H58</f>
        <v>-1.4073543822582999E-2</v>
      </c>
    </row>
    <row r="59" spans="1:9" ht="16.5">
      <c r="A59" s="109"/>
      <c r="B59" s="199" t="s">
        <v>54</v>
      </c>
      <c r="C59" s="164" t="s">
        <v>121</v>
      </c>
      <c r="D59" s="160" t="s">
        <v>120</v>
      </c>
      <c r="E59" s="185">
        <v>49290.714285714283</v>
      </c>
      <c r="F59" s="196">
        <v>97221.142857142855</v>
      </c>
      <c r="G59" s="169">
        <f>(F59-E59)/E59</f>
        <v>0.97240279971597088</v>
      </c>
      <c r="H59" s="196">
        <v>97564</v>
      </c>
      <c r="I59" s="169">
        <f>(F59-H59)/H59</f>
        <v>-3.5141767748057165E-3</v>
      </c>
    </row>
    <row r="60" spans="1:9" ht="16.5">
      <c r="A60" s="109"/>
      <c r="B60" s="199" t="s">
        <v>38</v>
      </c>
      <c r="C60" s="164" t="s">
        <v>115</v>
      </c>
      <c r="D60" s="160" t="s">
        <v>114</v>
      </c>
      <c r="E60" s="185">
        <v>44532.5</v>
      </c>
      <c r="F60" s="196">
        <v>74966.666666666672</v>
      </c>
      <c r="G60" s="169">
        <f>(F60-E60)/E60</f>
        <v>0.68341473455715873</v>
      </c>
      <c r="H60" s="196">
        <v>74966.666666666672</v>
      </c>
      <c r="I60" s="169">
        <f>(F60-H60)/H60</f>
        <v>0</v>
      </c>
    </row>
    <row r="61" spans="1:9" s="126" customFormat="1" ht="16.5">
      <c r="A61" s="148"/>
      <c r="B61" s="199" t="s">
        <v>39</v>
      </c>
      <c r="C61" s="164" t="s">
        <v>116</v>
      </c>
      <c r="D61" s="160" t="s">
        <v>114</v>
      </c>
      <c r="E61" s="185">
        <v>52235.625</v>
      </c>
      <c r="F61" s="201">
        <v>74218.333333333328</v>
      </c>
      <c r="G61" s="169">
        <f>(F61-E61)/E61</f>
        <v>0.42083747123411136</v>
      </c>
      <c r="H61" s="201">
        <v>74218.333333333328</v>
      </c>
      <c r="I61" s="169">
        <f>(F61-H61)/H61</f>
        <v>0</v>
      </c>
    </row>
    <row r="62" spans="1:9" s="126" customFormat="1" ht="17.25" thickBot="1">
      <c r="A62" s="148"/>
      <c r="B62" s="200" t="s">
        <v>40</v>
      </c>
      <c r="C62" s="165" t="s">
        <v>117</v>
      </c>
      <c r="D62" s="161" t="s">
        <v>114</v>
      </c>
      <c r="E62" s="188">
        <v>37341.599999999999</v>
      </c>
      <c r="F62" s="197">
        <v>63710.75</v>
      </c>
      <c r="G62" s="174">
        <f>(F62-E62)/E62</f>
        <v>0.70616015382308206</v>
      </c>
      <c r="H62" s="197">
        <v>63710.75</v>
      </c>
      <c r="I62" s="174">
        <f>(F62-H62)/H62</f>
        <v>0</v>
      </c>
    </row>
    <row r="63" spans="1:9" s="126" customFormat="1" ht="16.5">
      <c r="A63" s="148"/>
      <c r="B63" s="94" t="s">
        <v>41</v>
      </c>
      <c r="C63" s="163" t="s">
        <v>118</v>
      </c>
      <c r="D63" s="160" t="s">
        <v>114</v>
      </c>
      <c r="E63" s="185">
        <v>39637.5</v>
      </c>
      <c r="F63" s="195">
        <v>93172.5</v>
      </c>
      <c r="G63" s="169">
        <f>(F63-E63)/E63</f>
        <v>1.3506149479659413</v>
      </c>
      <c r="H63" s="195">
        <v>93172.5</v>
      </c>
      <c r="I63" s="169">
        <f>(F63-H63)/H63</f>
        <v>0</v>
      </c>
    </row>
    <row r="64" spans="1:9" s="126" customFormat="1" ht="16.5">
      <c r="A64" s="148"/>
      <c r="B64" s="199" t="s">
        <v>43</v>
      </c>
      <c r="C64" s="164" t="s">
        <v>119</v>
      </c>
      <c r="D64" s="162" t="s">
        <v>114</v>
      </c>
      <c r="E64" s="192">
        <v>5015.8125</v>
      </c>
      <c r="F64" s="185">
        <v>33995</v>
      </c>
      <c r="G64" s="169">
        <f>(F64-E64)/E64</f>
        <v>5.7775659476904293</v>
      </c>
      <c r="H64" s="185">
        <v>33995</v>
      </c>
      <c r="I64" s="169">
        <f>(F64-H64)/H64</f>
        <v>0</v>
      </c>
    </row>
    <row r="65" spans="1:9" ht="16.5" customHeight="1" thickBot="1">
      <c r="A65" s="110"/>
      <c r="B65" s="200" t="s">
        <v>56</v>
      </c>
      <c r="C65" s="165" t="s">
        <v>123</v>
      </c>
      <c r="D65" s="161" t="s">
        <v>120</v>
      </c>
      <c r="E65" s="188">
        <v>421365</v>
      </c>
      <c r="F65" s="197">
        <v>620000</v>
      </c>
      <c r="G65" s="174">
        <f>(F65-E65)/E65</f>
        <v>0.47140839889407044</v>
      </c>
      <c r="H65" s="197">
        <v>595100</v>
      </c>
      <c r="I65" s="174">
        <f>(F65-H65)/H65</f>
        <v>4.1841707276088054E-2</v>
      </c>
    </row>
    <row r="66" spans="1:9" ht="15.75" customHeight="1" thickBot="1">
      <c r="A66" s="221" t="s">
        <v>192</v>
      </c>
      <c r="B66" s="232"/>
      <c r="C66" s="232"/>
      <c r="D66" s="233"/>
      <c r="E66" s="99">
        <f>SUM(E57:E65)</f>
        <v>729452.76726190466</v>
      </c>
      <c r="F66" s="99">
        <f>SUM(F57:F65)</f>
        <v>1198109.0595238095</v>
      </c>
      <c r="G66" s="101">
        <f t="shared" ref="G66" si="8">(F66-E66)/E66</f>
        <v>0.64247654309554114</v>
      </c>
      <c r="H66" s="99">
        <f>SUM(H57:H65)</f>
        <v>1175851.9166666667</v>
      </c>
      <c r="I66" s="152">
        <f t="shared" ref="I66" si="9">(F66-H66)/H66</f>
        <v>1.8928525387990867E-2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64</v>
      </c>
      <c r="C68" s="164" t="s">
        <v>133</v>
      </c>
      <c r="D68" s="168" t="s">
        <v>127</v>
      </c>
      <c r="E68" s="182">
        <v>39218.1</v>
      </c>
      <c r="F68" s="190">
        <v>100125.5</v>
      </c>
      <c r="G68" s="169">
        <f>(F68-E68)/E68</f>
        <v>1.5530431101965676</v>
      </c>
      <c r="H68" s="190">
        <v>107291.6</v>
      </c>
      <c r="I68" s="169">
        <f>(F68-H68)/H68</f>
        <v>-6.6790876452583484E-2</v>
      </c>
    </row>
    <row r="69" spans="1:9" ht="16.5">
      <c r="A69" s="37"/>
      <c r="B69" s="177" t="s">
        <v>59</v>
      </c>
      <c r="C69" s="164" t="s">
        <v>128</v>
      </c>
      <c r="D69" s="162" t="s">
        <v>124</v>
      </c>
      <c r="E69" s="185">
        <v>85032.527777777781</v>
      </c>
      <c r="F69" s="184">
        <v>172740.33333333334</v>
      </c>
      <c r="G69" s="169">
        <f>(F69-E69)/E69</f>
        <v>1.031461816409472</v>
      </c>
      <c r="H69" s="184">
        <v>180582.875</v>
      </c>
      <c r="I69" s="169">
        <f>(F69-H69)/H69</f>
        <v>-4.3429044236152833E-2</v>
      </c>
    </row>
    <row r="70" spans="1:9" ht="16.5">
      <c r="A70" s="37"/>
      <c r="B70" s="177" t="s">
        <v>63</v>
      </c>
      <c r="C70" s="164" t="s">
        <v>132</v>
      </c>
      <c r="D70" s="162" t="s">
        <v>126</v>
      </c>
      <c r="E70" s="185">
        <v>61365.17857142858</v>
      </c>
      <c r="F70" s="184">
        <v>109289.77777777778</v>
      </c>
      <c r="G70" s="169">
        <f>(F70-E70)/E70</f>
        <v>0.78097384089847222</v>
      </c>
      <c r="H70" s="184">
        <v>111667.55555555556</v>
      </c>
      <c r="I70" s="169">
        <f>(F70-H70)/H70</f>
        <v>-2.1293362838902801E-2</v>
      </c>
    </row>
    <row r="71" spans="1:9" ht="16.5">
      <c r="A71" s="37"/>
      <c r="B71" s="177" t="s">
        <v>60</v>
      </c>
      <c r="C71" s="164" t="s">
        <v>129</v>
      </c>
      <c r="D71" s="162" t="s">
        <v>215</v>
      </c>
      <c r="E71" s="185">
        <v>523739.71428571432</v>
      </c>
      <c r="F71" s="184">
        <v>899700</v>
      </c>
      <c r="G71" s="169">
        <f>(F71-E71)/E71</f>
        <v>0.71783803186861073</v>
      </c>
      <c r="H71" s="184">
        <v>899740</v>
      </c>
      <c r="I71" s="169">
        <f>(F71-H71)/H71</f>
        <v>-4.4457287660879808E-5</v>
      </c>
    </row>
    <row r="72" spans="1:9" ht="16.5">
      <c r="A72" s="37"/>
      <c r="B72" s="177" t="s">
        <v>62</v>
      </c>
      <c r="C72" s="164" t="s">
        <v>131</v>
      </c>
      <c r="D72" s="162" t="s">
        <v>125</v>
      </c>
      <c r="E72" s="185">
        <v>91271.583333333328</v>
      </c>
      <c r="F72" s="184">
        <v>232682</v>
      </c>
      <c r="G72" s="169">
        <f>(F72-E72)/E72</f>
        <v>1.5493367322249809</v>
      </c>
      <c r="H72" s="184">
        <v>231424.5</v>
      </c>
      <c r="I72" s="169">
        <f>(F72-H72)/H72</f>
        <v>5.4337375688399457E-3</v>
      </c>
    </row>
    <row r="73" spans="1:9" ht="16.5" customHeight="1" thickBot="1">
      <c r="A73" s="37"/>
      <c r="B73" s="177" t="s">
        <v>61</v>
      </c>
      <c r="C73" s="164" t="s">
        <v>130</v>
      </c>
      <c r="D73" s="161" t="s">
        <v>216</v>
      </c>
      <c r="E73" s="188">
        <v>191432.75</v>
      </c>
      <c r="F73" s="193">
        <v>454980.42857142858</v>
      </c>
      <c r="G73" s="175">
        <f>(F73-E73)/E73</f>
        <v>1.3767115531246801</v>
      </c>
      <c r="H73" s="193">
        <v>411409</v>
      </c>
      <c r="I73" s="175">
        <f>(F73-H73)/H73</f>
        <v>0.10590781575373553</v>
      </c>
    </row>
    <row r="74" spans="1:9" ht="15.75" customHeight="1" thickBot="1">
      <c r="A74" s="221" t="s">
        <v>214</v>
      </c>
      <c r="B74" s="222"/>
      <c r="C74" s="222"/>
      <c r="D74" s="223"/>
      <c r="E74" s="83">
        <f>SUM(E68:E73)</f>
        <v>992059.85396825406</v>
      </c>
      <c r="F74" s="83">
        <f>SUM(F68:F73)</f>
        <v>1969518.0396825396</v>
      </c>
      <c r="G74" s="103">
        <f t="shared" ref="G74" si="10">(F74-E74)/E74</f>
        <v>0.98528146442418607</v>
      </c>
      <c r="H74" s="83">
        <f>SUM(H68:H73)</f>
        <v>1942115.5305555556</v>
      </c>
      <c r="I74" s="104">
        <f t="shared" ref="I74" si="11">(F74-H74)/H74</f>
        <v>1.4109618452587819E-2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68</v>
      </c>
      <c r="C76" s="166" t="s">
        <v>138</v>
      </c>
      <c r="D76" s="168" t="s">
        <v>134</v>
      </c>
      <c r="E76" s="182">
        <v>59592.322916666672</v>
      </c>
      <c r="F76" s="182">
        <v>101189.125</v>
      </c>
      <c r="G76" s="169">
        <f>(F76-E76)/E76</f>
        <v>0.69802283326833714</v>
      </c>
      <c r="H76" s="182">
        <v>101189.125</v>
      </c>
      <c r="I76" s="169">
        <f>(F76-H76)/H76</f>
        <v>0</v>
      </c>
    </row>
    <row r="77" spans="1:9" ht="16.5">
      <c r="A77" s="37"/>
      <c r="B77" s="177" t="s">
        <v>71</v>
      </c>
      <c r="C77" s="164" t="s">
        <v>200</v>
      </c>
      <c r="D77" s="162" t="s">
        <v>134</v>
      </c>
      <c r="E77" s="185">
        <v>20151.28125</v>
      </c>
      <c r="F77" s="185">
        <v>47682.875</v>
      </c>
      <c r="G77" s="169">
        <f>(F77-E77)/E77</f>
        <v>1.3662453224903504</v>
      </c>
      <c r="H77" s="185">
        <v>47682.875</v>
      </c>
      <c r="I77" s="169">
        <f>(F77-H77)/H77</f>
        <v>0</v>
      </c>
    </row>
    <row r="78" spans="1:9" ht="16.5">
      <c r="A78" s="37"/>
      <c r="B78" s="177" t="s">
        <v>69</v>
      </c>
      <c r="C78" s="164" t="s">
        <v>140</v>
      </c>
      <c r="D78" s="162" t="s">
        <v>136</v>
      </c>
      <c r="E78" s="185">
        <v>21505.375</v>
      </c>
      <c r="F78" s="185">
        <v>36848</v>
      </c>
      <c r="G78" s="169">
        <f>(F78-E78)/E78</f>
        <v>0.71343210708950666</v>
      </c>
      <c r="H78" s="185">
        <v>36764.666666666664</v>
      </c>
      <c r="I78" s="169">
        <f>(F78-H78)/H78</f>
        <v>2.2666690844470893E-3</v>
      </c>
    </row>
    <row r="79" spans="1:9" ht="16.5">
      <c r="A79" s="37"/>
      <c r="B79" s="177" t="s">
        <v>67</v>
      </c>
      <c r="C79" s="164" t="s">
        <v>139</v>
      </c>
      <c r="D79" s="162" t="s">
        <v>135</v>
      </c>
      <c r="E79" s="185">
        <v>47700.025000000001</v>
      </c>
      <c r="F79" s="185">
        <v>72498.28571428571</v>
      </c>
      <c r="G79" s="169">
        <f>(F79-E79)/E79</f>
        <v>0.51987940707128999</v>
      </c>
      <c r="H79" s="185">
        <v>72284</v>
      </c>
      <c r="I79" s="169">
        <f>(F79-H79)/H79</f>
        <v>2.9644971817512885E-3</v>
      </c>
    </row>
    <row r="80" spans="1:9" ht="16.5" customHeight="1" thickBot="1">
      <c r="A80" s="38"/>
      <c r="B80" s="177" t="s">
        <v>70</v>
      </c>
      <c r="C80" s="164" t="s">
        <v>141</v>
      </c>
      <c r="D80" s="161" t="s">
        <v>137</v>
      </c>
      <c r="E80" s="188">
        <v>27023.875</v>
      </c>
      <c r="F80" s="188">
        <v>52557.5</v>
      </c>
      <c r="G80" s="169">
        <f>(F80-E80)/E80</f>
        <v>0.94485431863491076</v>
      </c>
      <c r="H80" s="188">
        <v>49932.5</v>
      </c>
      <c r="I80" s="169">
        <f>(F80-H80)/H80</f>
        <v>5.2570970810594302E-2</v>
      </c>
    </row>
    <row r="81" spans="1:11" ht="15.75" customHeight="1" thickBot="1">
      <c r="A81" s="221" t="s">
        <v>193</v>
      </c>
      <c r="B81" s="222"/>
      <c r="C81" s="222"/>
      <c r="D81" s="223"/>
      <c r="E81" s="83">
        <f>SUM(E76:E80)</f>
        <v>175972.87916666668</v>
      </c>
      <c r="F81" s="83">
        <f>SUM(F76:F80)</f>
        <v>310775.78571428568</v>
      </c>
      <c r="G81" s="103">
        <f t="shared" ref="G81" si="12">(F81-E81)/E81</f>
        <v>0.76604364937363467</v>
      </c>
      <c r="H81" s="83">
        <f>SUM(H76:H80)</f>
        <v>307853.16666666663</v>
      </c>
      <c r="I81" s="104">
        <f t="shared" ref="I81" si="13">(F81-H81)/H81</f>
        <v>9.4935487565848877E-3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78</v>
      </c>
      <c r="C83" s="164" t="s">
        <v>149</v>
      </c>
      <c r="D83" s="168" t="s">
        <v>147</v>
      </c>
      <c r="E83" s="185">
        <v>31802.172619047618</v>
      </c>
      <c r="F83" s="182">
        <v>44002.555555555555</v>
      </c>
      <c r="G83" s="170">
        <f>(F83-E83)/E83</f>
        <v>0.38363363040173643</v>
      </c>
      <c r="H83" s="182">
        <v>44002.555555555555</v>
      </c>
      <c r="I83" s="170">
        <f>(F83-H83)/H83</f>
        <v>0</v>
      </c>
    </row>
    <row r="84" spans="1:11" ht="16.5">
      <c r="A84" s="37"/>
      <c r="B84" s="177" t="s">
        <v>79</v>
      </c>
      <c r="C84" s="164" t="s">
        <v>155</v>
      </c>
      <c r="D84" s="160" t="s">
        <v>156</v>
      </c>
      <c r="E84" s="185">
        <v>57000</v>
      </c>
      <c r="F84" s="185">
        <v>156666</v>
      </c>
      <c r="G84" s="169">
        <f>(F84-E84)/E84</f>
        <v>1.7485263157894737</v>
      </c>
      <c r="H84" s="185">
        <v>156666</v>
      </c>
      <c r="I84" s="169">
        <f>(F84-H84)/H84</f>
        <v>0</v>
      </c>
    </row>
    <row r="85" spans="1:11" ht="16.5">
      <c r="A85" s="37"/>
      <c r="B85" s="177" t="s">
        <v>80</v>
      </c>
      <c r="C85" s="164" t="s">
        <v>151</v>
      </c>
      <c r="D85" s="162" t="s">
        <v>150</v>
      </c>
      <c r="E85" s="185">
        <v>40949.821428571428</v>
      </c>
      <c r="F85" s="185">
        <v>65867.8</v>
      </c>
      <c r="G85" s="169">
        <f>(F85-E85)/E85</f>
        <v>0.60850029871053002</v>
      </c>
      <c r="H85" s="185">
        <v>65571.8</v>
      </c>
      <c r="I85" s="169">
        <f>(F85-H85)/H85</f>
        <v>4.5141356497762752E-3</v>
      </c>
    </row>
    <row r="86" spans="1:11" ht="16.5">
      <c r="A86" s="37"/>
      <c r="B86" s="177" t="s">
        <v>77</v>
      </c>
      <c r="C86" s="164" t="s">
        <v>146</v>
      </c>
      <c r="D86" s="162" t="s">
        <v>162</v>
      </c>
      <c r="E86" s="185">
        <v>14601.166666666666</v>
      </c>
      <c r="F86" s="185">
        <v>37936.142857142855</v>
      </c>
      <c r="G86" s="169">
        <f>(F86-E86)/E86</f>
        <v>1.5981583337274095</v>
      </c>
      <c r="H86" s="185">
        <v>37501.857142857145</v>
      </c>
      <c r="I86" s="169">
        <f>(F86-H86)/H86</f>
        <v>1.1580378876474577E-2</v>
      </c>
    </row>
    <row r="87" spans="1:11" ht="16.5">
      <c r="A87" s="37"/>
      <c r="B87" s="177" t="s">
        <v>76</v>
      </c>
      <c r="C87" s="164" t="s">
        <v>143</v>
      </c>
      <c r="D87" s="173" t="s">
        <v>161</v>
      </c>
      <c r="E87" s="194">
        <v>19397.96875</v>
      </c>
      <c r="F87" s="246">
        <v>42200.375</v>
      </c>
      <c r="G87" s="169">
        <f>(F87-E87)/E87</f>
        <v>1.1755048450627079</v>
      </c>
      <c r="H87" s="246">
        <v>41419.125</v>
      </c>
      <c r="I87" s="169">
        <f>(F87-H87)/H87</f>
        <v>1.8862059495462543E-2</v>
      </c>
    </row>
    <row r="88" spans="1:11" ht="16.5">
      <c r="A88" s="37"/>
      <c r="B88" s="177" t="s">
        <v>74</v>
      </c>
      <c r="C88" s="164" t="s">
        <v>144</v>
      </c>
      <c r="D88" s="173" t="s">
        <v>142</v>
      </c>
      <c r="E88" s="194">
        <v>18685.291666666668</v>
      </c>
      <c r="F88" s="194">
        <v>30157.166666666668</v>
      </c>
      <c r="G88" s="169">
        <f>(F88-E88)/E88</f>
        <v>0.61395215042134299</v>
      </c>
      <c r="H88" s="194">
        <v>29543</v>
      </c>
      <c r="I88" s="169">
        <f>(F88-H88)/H88</f>
        <v>2.0788906565571131E-2</v>
      </c>
    </row>
    <row r="89" spans="1:11" ht="16.5" customHeight="1" thickBot="1">
      <c r="A89" s="35"/>
      <c r="B89" s="178" t="s">
        <v>75</v>
      </c>
      <c r="C89" s="165" t="s">
        <v>148</v>
      </c>
      <c r="D89" s="161" t="s">
        <v>145</v>
      </c>
      <c r="E89" s="188">
        <v>9575.7333333333336</v>
      </c>
      <c r="F89" s="188">
        <v>20121.333333333332</v>
      </c>
      <c r="G89" s="171">
        <f>(F89-E89)/E89</f>
        <v>1.1012838007184826</v>
      </c>
      <c r="H89" s="188">
        <v>19225.428571428572</v>
      </c>
      <c r="I89" s="171">
        <f>(F89-H89)/H89</f>
        <v>4.6599989101735184E-2</v>
      </c>
    </row>
    <row r="90" spans="1:11" ht="15.75" customHeight="1" thickBot="1">
      <c r="A90" s="221" t="s">
        <v>194</v>
      </c>
      <c r="B90" s="222"/>
      <c r="C90" s="222"/>
      <c r="D90" s="223"/>
      <c r="E90" s="83">
        <f>SUM(E83:E89)</f>
        <v>192012.1544642857</v>
      </c>
      <c r="F90" s="83">
        <f>SUM(F83:F89)</f>
        <v>396951.37341269839</v>
      </c>
      <c r="G90" s="111">
        <f t="shared" ref="G90:G91" si="14">(F90-E90)/E90</f>
        <v>1.0673241989299767</v>
      </c>
      <c r="H90" s="83">
        <f>SUM(H83:H89)</f>
        <v>393929.76626984129</v>
      </c>
      <c r="I90" s="104">
        <f t="shared" ref="I90:I91" si="15">(F90-H90)/H90</f>
        <v>7.6704209774980676E-3</v>
      </c>
    </row>
    <row r="91" spans="1:11" ht="15.75" customHeight="1" thickBot="1">
      <c r="A91" s="221" t="s">
        <v>195</v>
      </c>
      <c r="B91" s="222"/>
      <c r="C91" s="222"/>
      <c r="D91" s="223"/>
      <c r="E91" s="99">
        <f>SUM(E90+E81+E74+E66+E55+E47+E39+E32)</f>
        <v>4002717.8516865084</v>
      </c>
      <c r="F91" s="99">
        <f>SUM(F32,F39,F47,F55,F66,F74,F81,F90)</f>
        <v>7873856.5381746031</v>
      </c>
      <c r="G91" s="101">
        <f t="shared" si="14"/>
        <v>0.96712754431517722</v>
      </c>
      <c r="H91" s="99">
        <f>SUM(H32,H39,H47,H55,H66,H74,H81,H90)</f>
        <v>7751787.6923015881</v>
      </c>
      <c r="I91" s="112">
        <f t="shared" si="15"/>
        <v>1.5747186419236343E-2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abSelected="1" topLeftCell="A19" zoomScaleNormal="100" workbookViewId="0">
      <selection activeCell="D41" sqref="D41:H41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07" bestFit="1" customWidth="1"/>
    <col min="12" max="12" width="9.140625" style="207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205</v>
      </c>
      <c r="B9" s="26"/>
      <c r="C9" s="26"/>
      <c r="D9" s="26"/>
      <c r="E9" s="206"/>
      <c r="F9" s="206"/>
    </row>
    <row r="10" spans="1:12" ht="18">
      <c r="A10" s="2" t="s">
        <v>206</v>
      </c>
      <c r="B10" s="2"/>
      <c r="C10" s="2"/>
    </row>
    <row r="11" spans="1:12" ht="18">
      <c r="A11" s="2" t="s">
        <v>225</v>
      </c>
    </row>
    <row r="12" spans="1:12" ht="15.75" thickBot="1"/>
    <row r="13" spans="1:12" ht="24.75" customHeight="1">
      <c r="A13" s="215" t="s">
        <v>3</v>
      </c>
      <c r="B13" s="215"/>
      <c r="C13" s="217" t="s">
        <v>0</v>
      </c>
      <c r="D13" s="211" t="s">
        <v>207</v>
      </c>
      <c r="E13" s="211" t="s">
        <v>208</v>
      </c>
      <c r="F13" s="211" t="s">
        <v>209</v>
      </c>
      <c r="G13" s="211" t="s">
        <v>210</v>
      </c>
      <c r="H13" s="211" t="s">
        <v>211</v>
      </c>
      <c r="I13" s="211" t="s">
        <v>212</v>
      </c>
    </row>
    <row r="14" spans="1:12" ht="24.75" customHeight="1" thickBot="1">
      <c r="A14" s="216"/>
      <c r="B14" s="216"/>
      <c r="C14" s="218"/>
      <c r="D14" s="231"/>
      <c r="E14" s="231"/>
      <c r="F14" s="231"/>
      <c r="G14" s="212"/>
      <c r="H14" s="231"/>
      <c r="I14" s="231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34"/>
    </row>
    <row r="16" spans="1:12" ht="18">
      <c r="A16" s="87"/>
      <c r="B16" s="235" t="s">
        <v>4</v>
      </c>
      <c r="C16" s="163" t="s">
        <v>163</v>
      </c>
      <c r="D16" s="236">
        <v>20000</v>
      </c>
      <c r="E16" s="236">
        <v>20000</v>
      </c>
      <c r="F16" s="236">
        <v>21500</v>
      </c>
      <c r="G16" s="155">
        <v>30000</v>
      </c>
      <c r="H16" s="155">
        <v>23333</v>
      </c>
      <c r="I16" s="155">
        <f>AVERAGE(D16:H16)</f>
        <v>22966.6</v>
      </c>
      <c r="K16" s="234"/>
      <c r="L16" s="237"/>
    </row>
    <row r="17" spans="1:16" ht="18">
      <c r="A17" s="88"/>
      <c r="B17" s="238" t="s">
        <v>5</v>
      </c>
      <c r="C17" s="164" t="s">
        <v>164</v>
      </c>
      <c r="D17" s="202">
        <v>22000</v>
      </c>
      <c r="E17" s="202">
        <v>18000</v>
      </c>
      <c r="F17" s="202">
        <v>19000</v>
      </c>
      <c r="G17" s="125">
        <v>22500</v>
      </c>
      <c r="H17" s="125">
        <v>30000</v>
      </c>
      <c r="I17" s="155">
        <f t="shared" ref="I17:I40" si="0">AVERAGE(D17:H17)</f>
        <v>22300</v>
      </c>
      <c r="K17" s="234"/>
      <c r="L17" s="237"/>
    </row>
    <row r="18" spans="1:16" ht="18">
      <c r="A18" s="88"/>
      <c r="B18" s="238" t="s">
        <v>6</v>
      </c>
      <c r="C18" s="164" t="s">
        <v>165</v>
      </c>
      <c r="D18" s="202">
        <v>12000</v>
      </c>
      <c r="E18" s="239">
        <v>18000</v>
      </c>
      <c r="F18" s="202">
        <v>15000</v>
      </c>
      <c r="G18" s="125">
        <v>21000</v>
      </c>
      <c r="H18" s="125">
        <v>20000</v>
      </c>
      <c r="I18" s="155">
        <f t="shared" si="0"/>
        <v>17200</v>
      </c>
      <c r="K18" s="234"/>
      <c r="L18" s="237"/>
    </row>
    <row r="19" spans="1:16" ht="18">
      <c r="A19" s="88"/>
      <c r="B19" s="238" t="s">
        <v>7</v>
      </c>
      <c r="C19" s="164" t="s">
        <v>166</v>
      </c>
      <c r="D19" s="202">
        <v>10000</v>
      </c>
      <c r="E19" s="202">
        <v>10000</v>
      </c>
      <c r="F19" s="202">
        <v>8000</v>
      </c>
      <c r="G19" s="125">
        <v>14000</v>
      </c>
      <c r="H19" s="125">
        <v>10666</v>
      </c>
      <c r="I19" s="155">
        <f t="shared" si="0"/>
        <v>10533.2</v>
      </c>
      <c r="K19" s="234"/>
      <c r="L19" s="237"/>
      <c r="P19" s="207"/>
    </row>
    <row r="20" spans="1:16" ht="18">
      <c r="A20" s="88"/>
      <c r="B20" s="238" t="s">
        <v>8</v>
      </c>
      <c r="C20" s="164" t="s">
        <v>167</v>
      </c>
      <c r="D20" s="202">
        <v>20000</v>
      </c>
      <c r="E20" s="202">
        <v>45000</v>
      </c>
      <c r="F20" s="239">
        <v>17500</v>
      </c>
      <c r="G20" s="125">
        <v>25000</v>
      </c>
      <c r="H20" s="125">
        <v>16666</v>
      </c>
      <c r="I20" s="155">
        <f t="shared" si="0"/>
        <v>24833.200000000001</v>
      </c>
      <c r="K20" s="234"/>
      <c r="L20" s="237"/>
    </row>
    <row r="21" spans="1:16" ht="18.75" customHeight="1">
      <c r="A21" s="88"/>
      <c r="B21" s="238" t="s">
        <v>9</v>
      </c>
      <c r="C21" s="164" t="s">
        <v>168</v>
      </c>
      <c r="D21" s="202">
        <v>40000</v>
      </c>
      <c r="E21" s="202">
        <v>30000</v>
      </c>
      <c r="F21" s="202">
        <v>30000</v>
      </c>
      <c r="G21" s="125">
        <v>30000</v>
      </c>
      <c r="H21" s="125">
        <v>31666</v>
      </c>
      <c r="I21" s="155">
        <f t="shared" si="0"/>
        <v>32333.200000000001</v>
      </c>
      <c r="K21" s="234"/>
      <c r="L21" s="237"/>
    </row>
    <row r="22" spans="1:16" ht="18">
      <c r="A22" s="88"/>
      <c r="B22" s="238" t="s">
        <v>10</v>
      </c>
      <c r="C22" s="164" t="s">
        <v>169</v>
      </c>
      <c r="D22" s="202">
        <v>15000</v>
      </c>
      <c r="E22" s="202">
        <v>17000</v>
      </c>
      <c r="F22" s="202">
        <v>17500</v>
      </c>
      <c r="G22" s="125">
        <v>20000</v>
      </c>
      <c r="H22" s="125">
        <v>17666</v>
      </c>
      <c r="I22" s="155">
        <f t="shared" si="0"/>
        <v>17433.2</v>
      </c>
      <c r="K22" s="234"/>
      <c r="L22" s="237"/>
    </row>
    <row r="23" spans="1:16" ht="18">
      <c r="A23" s="88"/>
      <c r="B23" s="238" t="s">
        <v>11</v>
      </c>
      <c r="C23" s="164" t="s">
        <v>170</v>
      </c>
      <c r="D23" s="202">
        <v>3000</v>
      </c>
      <c r="E23" s="202">
        <v>5000</v>
      </c>
      <c r="F23" s="239">
        <v>5000</v>
      </c>
      <c r="G23" s="125">
        <v>5000</v>
      </c>
      <c r="H23" s="125">
        <v>5000</v>
      </c>
      <c r="I23" s="155">
        <f t="shared" si="0"/>
        <v>4600</v>
      </c>
      <c r="K23" s="234"/>
      <c r="L23" s="237"/>
    </row>
    <row r="24" spans="1:16" ht="18">
      <c r="A24" s="88"/>
      <c r="B24" s="238" t="s">
        <v>12</v>
      </c>
      <c r="C24" s="164" t="s">
        <v>171</v>
      </c>
      <c r="D24" s="202">
        <v>5000</v>
      </c>
      <c r="E24" s="202">
        <v>5000</v>
      </c>
      <c r="F24" s="202">
        <v>6500</v>
      </c>
      <c r="G24" s="125">
        <v>5000</v>
      </c>
      <c r="H24" s="125">
        <v>5000</v>
      </c>
      <c r="I24" s="155">
        <f t="shared" si="0"/>
        <v>5300</v>
      </c>
      <c r="K24" s="234"/>
      <c r="L24" s="237"/>
    </row>
    <row r="25" spans="1:16" ht="18">
      <c r="A25" s="88"/>
      <c r="B25" s="238" t="s">
        <v>13</v>
      </c>
      <c r="C25" s="164" t="s">
        <v>172</v>
      </c>
      <c r="D25" s="202">
        <v>4000</v>
      </c>
      <c r="E25" s="202">
        <v>5000</v>
      </c>
      <c r="F25" s="202">
        <v>6000</v>
      </c>
      <c r="G25" s="125">
        <v>5000</v>
      </c>
      <c r="H25" s="125">
        <v>5000</v>
      </c>
      <c r="I25" s="155">
        <f t="shared" si="0"/>
        <v>5000</v>
      </c>
      <c r="K25" s="234"/>
      <c r="L25" s="237"/>
    </row>
    <row r="26" spans="1:16" ht="18">
      <c r="A26" s="88"/>
      <c r="B26" s="238" t="s">
        <v>14</v>
      </c>
      <c r="C26" s="164" t="s">
        <v>173</v>
      </c>
      <c r="D26" s="202">
        <v>4000</v>
      </c>
      <c r="E26" s="202">
        <v>5000</v>
      </c>
      <c r="F26" s="202">
        <v>6000</v>
      </c>
      <c r="G26" s="125">
        <v>5000</v>
      </c>
      <c r="H26" s="125">
        <v>5000</v>
      </c>
      <c r="I26" s="155">
        <f t="shared" si="0"/>
        <v>5000</v>
      </c>
      <c r="K26" s="234"/>
      <c r="L26" s="237"/>
    </row>
    <row r="27" spans="1:16" ht="18">
      <c r="A27" s="88"/>
      <c r="B27" s="238" t="s">
        <v>15</v>
      </c>
      <c r="C27" s="164" t="s">
        <v>174</v>
      </c>
      <c r="D27" s="202">
        <v>10000</v>
      </c>
      <c r="E27" s="202">
        <v>15000</v>
      </c>
      <c r="F27" s="202">
        <v>11000</v>
      </c>
      <c r="G27" s="125">
        <v>15000</v>
      </c>
      <c r="H27" s="125">
        <v>15000</v>
      </c>
      <c r="I27" s="155">
        <f t="shared" si="0"/>
        <v>13200</v>
      </c>
      <c r="K27" s="234"/>
      <c r="L27" s="237"/>
    </row>
    <row r="28" spans="1:16" ht="18">
      <c r="A28" s="88"/>
      <c r="B28" s="238" t="s">
        <v>16</v>
      </c>
      <c r="C28" s="164" t="s">
        <v>175</v>
      </c>
      <c r="D28" s="202">
        <v>4000</v>
      </c>
      <c r="E28" s="202">
        <v>5000</v>
      </c>
      <c r="F28" s="202">
        <v>6000</v>
      </c>
      <c r="G28" s="125">
        <v>5000</v>
      </c>
      <c r="H28" s="125">
        <v>5000</v>
      </c>
      <c r="I28" s="155">
        <f t="shared" si="0"/>
        <v>5000</v>
      </c>
      <c r="K28" s="234"/>
      <c r="L28" s="237"/>
    </row>
    <row r="29" spans="1:16" ht="18">
      <c r="A29" s="88"/>
      <c r="B29" s="238" t="s">
        <v>17</v>
      </c>
      <c r="C29" s="164" t="s">
        <v>176</v>
      </c>
      <c r="D29" s="202">
        <v>15000</v>
      </c>
      <c r="E29" s="239">
        <v>20000</v>
      </c>
      <c r="F29" s="202">
        <v>18000</v>
      </c>
      <c r="G29" s="125">
        <v>19000</v>
      </c>
      <c r="H29" s="125">
        <v>20000</v>
      </c>
      <c r="I29" s="155">
        <f t="shared" si="0"/>
        <v>18400</v>
      </c>
      <c r="K29" s="234"/>
      <c r="L29" s="237"/>
    </row>
    <row r="30" spans="1:16" ht="18">
      <c r="A30" s="88"/>
      <c r="B30" s="238" t="s">
        <v>18</v>
      </c>
      <c r="C30" s="164" t="s">
        <v>177</v>
      </c>
      <c r="D30" s="202">
        <v>17650</v>
      </c>
      <c r="E30" s="202">
        <v>40000</v>
      </c>
      <c r="F30" s="202">
        <v>15000</v>
      </c>
      <c r="G30" s="125">
        <v>12000</v>
      </c>
      <c r="H30" s="125">
        <v>10333</v>
      </c>
      <c r="I30" s="155">
        <f t="shared" si="0"/>
        <v>18996.599999999999</v>
      </c>
      <c r="K30" s="234"/>
      <c r="L30" s="237"/>
    </row>
    <row r="31" spans="1:16" ht="16.5" customHeight="1" thickBot="1">
      <c r="A31" s="89"/>
      <c r="B31" s="240" t="s">
        <v>19</v>
      </c>
      <c r="C31" s="165" t="s">
        <v>178</v>
      </c>
      <c r="D31" s="203">
        <v>18000</v>
      </c>
      <c r="E31" s="203">
        <v>22000</v>
      </c>
      <c r="F31" s="203">
        <v>13500</v>
      </c>
      <c r="G31" s="158">
        <v>20000</v>
      </c>
      <c r="H31" s="158">
        <v>17333</v>
      </c>
      <c r="I31" s="155">
        <f t="shared" si="0"/>
        <v>18166.599999999999</v>
      </c>
      <c r="K31" s="234"/>
      <c r="L31" s="237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41"/>
      <c r="L32" s="242"/>
    </row>
    <row r="33" spans="1:12" ht="18">
      <c r="A33" s="87"/>
      <c r="B33" s="235" t="s">
        <v>26</v>
      </c>
      <c r="C33" s="166" t="s">
        <v>179</v>
      </c>
      <c r="D33" s="236">
        <v>25000</v>
      </c>
      <c r="E33" s="236">
        <v>25000</v>
      </c>
      <c r="F33" s="236">
        <v>21000</v>
      </c>
      <c r="G33" s="155">
        <v>28000</v>
      </c>
      <c r="H33" s="155">
        <v>23333</v>
      </c>
      <c r="I33" s="155">
        <f t="shared" si="0"/>
        <v>24466.6</v>
      </c>
      <c r="K33" s="243"/>
      <c r="L33" s="237"/>
    </row>
    <row r="34" spans="1:12" ht="18">
      <c r="A34" s="88"/>
      <c r="B34" s="238" t="s">
        <v>27</v>
      </c>
      <c r="C34" s="164" t="s">
        <v>180</v>
      </c>
      <c r="D34" s="202">
        <v>17000</v>
      </c>
      <c r="E34" s="202">
        <v>25000</v>
      </c>
      <c r="F34" s="202">
        <v>20000</v>
      </c>
      <c r="G34" s="125">
        <v>29000</v>
      </c>
      <c r="H34" s="125">
        <v>25000</v>
      </c>
      <c r="I34" s="155">
        <f t="shared" si="0"/>
        <v>23200</v>
      </c>
      <c r="K34" s="243"/>
      <c r="L34" s="237"/>
    </row>
    <row r="35" spans="1:12" ht="18">
      <c r="A35" s="88"/>
      <c r="B35" s="235" t="s">
        <v>28</v>
      </c>
      <c r="C35" s="164" t="s">
        <v>181</v>
      </c>
      <c r="D35" s="202">
        <v>30000</v>
      </c>
      <c r="E35" s="202">
        <v>30000</v>
      </c>
      <c r="F35" s="202">
        <v>26500</v>
      </c>
      <c r="G35" s="125">
        <v>31500</v>
      </c>
      <c r="H35" s="125">
        <v>30000</v>
      </c>
      <c r="I35" s="155">
        <f t="shared" si="0"/>
        <v>29600</v>
      </c>
      <c r="K35" s="243"/>
      <c r="L35" s="237"/>
    </row>
    <row r="36" spans="1:12" ht="18">
      <c r="A36" s="88"/>
      <c r="B36" s="238" t="s">
        <v>29</v>
      </c>
      <c r="C36" s="164" t="s">
        <v>182</v>
      </c>
      <c r="D36" s="202">
        <v>12000</v>
      </c>
      <c r="E36" s="202">
        <v>15000</v>
      </c>
      <c r="F36" s="202">
        <v>19000</v>
      </c>
      <c r="G36" s="125">
        <v>17000</v>
      </c>
      <c r="H36" s="125">
        <v>14000</v>
      </c>
      <c r="I36" s="155">
        <f t="shared" si="0"/>
        <v>15400</v>
      </c>
      <c r="K36" s="243"/>
      <c r="L36" s="237"/>
    </row>
    <row r="37" spans="1:12" ht="16.5" customHeight="1" thickBot="1">
      <c r="A37" s="89"/>
      <c r="B37" s="235" t="s">
        <v>30</v>
      </c>
      <c r="C37" s="164" t="s">
        <v>183</v>
      </c>
      <c r="D37" s="202">
        <v>15000</v>
      </c>
      <c r="E37" s="202">
        <v>20000</v>
      </c>
      <c r="F37" s="202">
        <v>21000</v>
      </c>
      <c r="G37" s="125">
        <v>20000</v>
      </c>
      <c r="H37" s="125">
        <v>18333</v>
      </c>
      <c r="I37" s="155">
        <f t="shared" si="0"/>
        <v>18866.599999999999</v>
      </c>
      <c r="K37" s="243"/>
      <c r="L37" s="237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41"/>
      <c r="L38" s="242"/>
    </row>
    <row r="39" spans="1:12" ht="18">
      <c r="A39" s="87"/>
      <c r="B39" s="244" t="s">
        <v>31</v>
      </c>
      <c r="C39" s="167" t="s">
        <v>213</v>
      </c>
      <c r="D39" s="181">
        <v>450000</v>
      </c>
      <c r="E39" s="181">
        <v>500000</v>
      </c>
      <c r="F39" s="181">
        <v>580000</v>
      </c>
      <c r="G39" s="245">
        <v>455000</v>
      </c>
      <c r="H39" s="245">
        <v>450000</v>
      </c>
      <c r="I39" s="155">
        <f t="shared" si="0"/>
        <v>487000</v>
      </c>
      <c r="K39" s="243"/>
      <c r="L39" s="237"/>
    </row>
    <row r="40" spans="1:12" ht="18.75" thickBot="1">
      <c r="A40" s="89"/>
      <c r="B40" s="240" t="s">
        <v>32</v>
      </c>
      <c r="C40" s="165" t="s">
        <v>185</v>
      </c>
      <c r="D40" s="187">
        <v>325000</v>
      </c>
      <c r="E40" s="187">
        <v>410000</v>
      </c>
      <c r="F40" s="187">
        <v>420000</v>
      </c>
      <c r="G40" s="157">
        <v>365000</v>
      </c>
      <c r="H40" s="157">
        <v>363333</v>
      </c>
      <c r="I40" s="155">
        <f t="shared" si="0"/>
        <v>376666.6</v>
      </c>
      <c r="K40" s="243"/>
      <c r="L40" s="237"/>
    </row>
    <row r="41" spans="1:12">
      <c r="D41" s="90"/>
      <c r="E41" s="90"/>
      <c r="F41" s="90"/>
      <c r="G41" s="90"/>
      <c r="H41" s="90"/>
      <c r="I41" s="90"/>
    </row>
    <row r="44" spans="1:12" ht="14.25" customHeight="1"/>
    <row r="48" spans="1:12" ht="15" customHeight="1"/>
    <row r="49" spans="11:12" s="126" customFormat="1" ht="15" customHeight="1">
      <c r="K49" s="207"/>
      <c r="L49" s="207"/>
    </row>
    <row r="50" spans="11:12" s="126" customFormat="1" ht="15" customHeight="1">
      <c r="K50" s="207"/>
      <c r="L50" s="207"/>
    </row>
    <row r="51" spans="11:12" s="126" customFormat="1" ht="15" customHeight="1">
      <c r="K51" s="207"/>
      <c r="L51" s="207"/>
    </row>
    <row r="52" spans="11:12" s="126" customFormat="1" ht="15" customHeight="1">
      <c r="K52" s="207"/>
      <c r="L52" s="207"/>
    </row>
    <row r="53" spans="11:12" s="126" customFormat="1" ht="15" customHeight="1">
      <c r="K53" s="207"/>
      <c r="L53" s="207"/>
    </row>
    <row r="54" spans="11:12" s="126" customFormat="1" ht="15" customHeight="1">
      <c r="K54" s="207"/>
      <c r="L54" s="207"/>
    </row>
    <row r="55" spans="11:12" s="126" customFormat="1" ht="15" customHeight="1">
      <c r="K55" s="207"/>
      <c r="L55" s="207"/>
    </row>
    <row r="56" spans="11:12" s="126" customFormat="1" ht="15" customHeight="1">
      <c r="K56" s="207"/>
      <c r="L56" s="207"/>
    </row>
    <row r="57" spans="11:12" s="126" customFormat="1" ht="15" customHeight="1">
      <c r="K57" s="207"/>
      <c r="L57" s="207"/>
    </row>
    <row r="58" spans="11:12" s="126" customFormat="1" ht="15" customHeight="1">
      <c r="K58" s="207"/>
      <c r="L58" s="207"/>
    </row>
    <row r="59" spans="11:12" s="126" customFormat="1" ht="15" customHeight="1">
      <c r="K59" s="207"/>
      <c r="L59" s="207"/>
    </row>
    <row r="60" spans="11:12" s="126" customFormat="1" ht="15" customHeight="1">
      <c r="K60" s="207"/>
      <c r="L60" s="207"/>
    </row>
    <row r="61" spans="11:12" s="126" customFormat="1" ht="15" customHeight="1">
      <c r="K61" s="207"/>
      <c r="L61" s="207"/>
    </row>
    <row r="62" spans="11:12" s="126" customFormat="1" ht="15" customHeight="1">
      <c r="K62" s="207"/>
      <c r="L62" s="207"/>
    </row>
    <row r="63" spans="11:12" s="126" customFormat="1" ht="15" customHeight="1">
      <c r="K63" s="207"/>
      <c r="L63" s="207"/>
    </row>
    <row r="64" spans="11:12" s="126" customFormat="1" ht="15" customHeight="1">
      <c r="K64" s="207"/>
      <c r="L64" s="207"/>
    </row>
    <row r="65" spans="11:12" s="126" customFormat="1" ht="15" customHeight="1">
      <c r="K65" s="207"/>
      <c r="L65" s="207"/>
    </row>
    <row r="66" spans="11:12" s="126" customFormat="1" ht="15" customHeight="1">
      <c r="K66" s="207"/>
      <c r="L66" s="207"/>
    </row>
    <row r="67" spans="11:12" s="126" customFormat="1" ht="15" customHeight="1">
      <c r="K67" s="207"/>
      <c r="L67" s="207"/>
    </row>
    <row r="68" spans="11:12" s="126" customFormat="1" ht="15" customHeight="1">
      <c r="K68" s="207"/>
      <c r="L68" s="207"/>
    </row>
    <row r="69" spans="11:12" s="126" customFormat="1" ht="15" customHeight="1">
      <c r="K69" s="207"/>
      <c r="L69" s="207"/>
    </row>
    <row r="70" spans="11:12" s="126" customFormat="1" ht="15" customHeight="1">
      <c r="K70" s="207"/>
      <c r="L70" s="207"/>
    </row>
    <row r="71" spans="11:12" s="126" customFormat="1" ht="15" customHeight="1">
      <c r="K71" s="207"/>
      <c r="L71" s="207"/>
    </row>
    <row r="72" spans="11:12" s="126" customFormat="1" ht="15" customHeight="1">
      <c r="K72" s="207"/>
      <c r="L72" s="207"/>
    </row>
    <row r="73" spans="11:12" s="126" customFormat="1" ht="15" customHeight="1">
      <c r="K73" s="207"/>
      <c r="L73" s="207"/>
    </row>
    <row r="74" spans="11:12" s="126" customFormat="1" ht="15" customHeight="1">
      <c r="K74" s="207"/>
      <c r="L74" s="207"/>
    </row>
    <row r="75" spans="11:12" s="126" customFormat="1" ht="15" customHeight="1">
      <c r="K75" s="207"/>
      <c r="L75" s="207"/>
    </row>
    <row r="76" spans="11:12" s="126" customFormat="1" ht="15" customHeight="1">
      <c r="K76" s="207"/>
      <c r="L76" s="207"/>
    </row>
    <row r="77" spans="11:12" s="126" customFormat="1" ht="15" customHeight="1">
      <c r="K77" s="207"/>
      <c r="L77" s="207"/>
    </row>
    <row r="78" spans="11:12" s="126" customFormat="1" ht="15" customHeight="1">
      <c r="K78" s="207"/>
      <c r="L78" s="207"/>
    </row>
    <row r="79" spans="11:12" s="126" customFormat="1" ht="15" customHeight="1">
      <c r="K79" s="207"/>
      <c r="L79" s="207"/>
    </row>
    <row r="80" spans="11:12" s="126" customFormat="1" ht="15" customHeight="1">
      <c r="K80" s="207"/>
      <c r="L80" s="207"/>
    </row>
    <row r="81" spans="11:12" s="126" customFormat="1" ht="15" customHeight="1">
      <c r="K81" s="207"/>
      <c r="L81" s="207"/>
    </row>
    <row r="82" spans="11:12" s="126" customFormat="1" ht="15" customHeight="1">
      <c r="K82" s="207"/>
      <c r="L82" s="207"/>
    </row>
    <row r="83" spans="11:12" s="126" customFormat="1" ht="15" customHeight="1">
      <c r="K83" s="207"/>
      <c r="L83" s="207"/>
    </row>
    <row r="84" spans="11:12" s="126" customFormat="1" ht="15" customHeight="1">
      <c r="K84" s="207"/>
      <c r="L84" s="207"/>
    </row>
    <row r="85" spans="11:12" s="126" customFormat="1" ht="15" customHeight="1">
      <c r="K85" s="207"/>
      <c r="L85" s="207"/>
    </row>
    <row r="86" spans="11:12" s="126" customFormat="1" ht="15" customHeight="1">
      <c r="K86" s="207"/>
      <c r="L86" s="207"/>
    </row>
    <row r="87" spans="11:12" s="126" customFormat="1" ht="15" customHeight="1">
      <c r="K87" s="207"/>
      <c r="L87" s="207"/>
    </row>
    <row r="88" spans="11:12" s="126" customFormat="1" ht="15" customHeight="1">
      <c r="K88" s="207"/>
      <c r="L88" s="207"/>
    </row>
    <row r="89" spans="11:12" s="126" customFormat="1" ht="15" customHeight="1">
      <c r="K89" s="207"/>
      <c r="L89" s="207"/>
    </row>
    <row r="90" spans="11:12" s="126" customFormat="1" ht="15" customHeight="1">
      <c r="K90" s="207"/>
      <c r="L90" s="207"/>
    </row>
    <row r="91" spans="11:12" s="126" customFormat="1" ht="15" customHeight="1">
      <c r="K91" s="207"/>
      <c r="L91" s="207"/>
    </row>
    <row r="92" spans="11:12" s="126" customFormat="1">
      <c r="K92" s="207"/>
      <c r="L92" s="207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05-12-2022</vt:lpstr>
      <vt:lpstr>By Order</vt:lpstr>
      <vt:lpstr>All Stores</vt:lpstr>
      <vt:lpstr>'05-12-2022'!Print_Titles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2022-12-07T09:29:27Z</cp:lastPrinted>
  <dcterms:created xsi:type="dcterms:W3CDTF">2010-10-20T06:23:14Z</dcterms:created>
  <dcterms:modified xsi:type="dcterms:W3CDTF">2022-12-07T09:30:21Z</dcterms:modified>
</cp:coreProperties>
</file>