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7-11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'07-11-2022'!$12:$14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8" i="11"/>
  <c r="G88" i="11"/>
  <c r="I84" i="11"/>
  <c r="G84" i="11"/>
  <c r="I86" i="11"/>
  <c r="G86" i="11"/>
  <c r="I85" i="11"/>
  <c r="G85" i="11"/>
  <c r="I89" i="11"/>
  <c r="G89" i="11"/>
  <c r="I87" i="11"/>
  <c r="G87" i="11"/>
  <c r="I79" i="11"/>
  <c r="G79" i="11"/>
  <c r="I80" i="11"/>
  <c r="G80" i="11"/>
  <c r="I76" i="11"/>
  <c r="G76" i="11"/>
  <c r="I78" i="11"/>
  <c r="G78" i="11"/>
  <c r="I77" i="11"/>
  <c r="G77" i="11"/>
  <c r="I68" i="11"/>
  <c r="G68" i="11"/>
  <c r="I73" i="11"/>
  <c r="G73" i="11"/>
  <c r="I72" i="11"/>
  <c r="G72" i="11"/>
  <c r="I69" i="11"/>
  <c r="G69" i="11"/>
  <c r="I71" i="11"/>
  <c r="G71" i="11"/>
  <c r="I70" i="11"/>
  <c r="G70" i="11"/>
  <c r="I62" i="11"/>
  <c r="G62" i="11"/>
  <c r="I57" i="11"/>
  <c r="G57" i="11"/>
  <c r="I59" i="11"/>
  <c r="G59" i="11"/>
  <c r="I61" i="11"/>
  <c r="G61" i="11"/>
  <c r="I65" i="11"/>
  <c r="G65" i="11"/>
  <c r="I64" i="11"/>
  <c r="G64" i="11"/>
  <c r="I63" i="11"/>
  <c r="G63" i="11"/>
  <c r="I60" i="11"/>
  <c r="G60" i="11"/>
  <c r="I58" i="11"/>
  <c r="G58" i="11"/>
  <c r="I52" i="11"/>
  <c r="G52" i="11"/>
  <c r="I51" i="11"/>
  <c r="G51" i="11"/>
  <c r="I54" i="11"/>
  <c r="G54" i="11"/>
  <c r="I50" i="11"/>
  <c r="G50" i="11"/>
  <c r="I53" i="11"/>
  <c r="G53" i="11"/>
  <c r="I49" i="11"/>
  <c r="G49" i="11"/>
  <c r="I42" i="11"/>
  <c r="G42" i="11"/>
  <c r="I43" i="11"/>
  <c r="G43" i="11"/>
  <c r="I46" i="11"/>
  <c r="G46" i="11"/>
  <c r="I41" i="11"/>
  <c r="G41" i="11"/>
  <c r="I44" i="11"/>
  <c r="G44" i="11"/>
  <c r="I45" i="11"/>
  <c r="G45" i="11"/>
  <c r="I36" i="11"/>
  <c r="G36" i="11"/>
  <c r="I35" i="11"/>
  <c r="G35" i="11"/>
  <c r="I34" i="11"/>
  <c r="G34" i="11"/>
  <c r="I38" i="11"/>
  <c r="G38" i="11"/>
  <c r="I37" i="11"/>
  <c r="G37" i="11"/>
  <c r="I28" i="11"/>
  <c r="G28" i="11"/>
  <c r="I25" i="11"/>
  <c r="G25" i="11"/>
  <c r="I29" i="11"/>
  <c r="G29" i="11"/>
  <c r="I22" i="11"/>
  <c r="G22" i="11"/>
  <c r="I19" i="11"/>
  <c r="G19" i="11"/>
  <c r="I16" i="11"/>
  <c r="G16" i="11"/>
  <c r="I18" i="11"/>
  <c r="G18" i="11"/>
  <c r="I23" i="11"/>
  <c r="G23" i="11"/>
  <c r="I20" i="11"/>
  <c r="G20" i="11"/>
  <c r="I24" i="11"/>
  <c r="G24" i="11"/>
  <c r="I17" i="11"/>
  <c r="G17" i="11"/>
  <c r="I21" i="11"/>
  <c r="G21" i="11"/>
  <c r="I27" i="11"/>
  <c r="G27" i="11"/>
  <c r="I26" i="11"/>
  <c r="G26" i="11"/>
  <c r="I30" i="11"/>
  <c r="G30" i="11"/>
  <c r="I31" i="11"/>
  <c r="G31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<sst xmlns="http://schemas.openxmlformats.org/spreadsheetml/2006/main" count="849" uniqueCount="226">
  <si>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</si>
  <si>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</si>
  <si>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</si>
  <si>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</si>
  <si>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</si>
  <si>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</si>
  <si>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</si>
  <si>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</si>
  <si>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</si>
  <si>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</si>
  <si>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</si>
  <si>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</si>
  <si>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</si>
  <si>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</si>
  <si>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</si>
  <si>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</si>
  <si>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</si>
  <si>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</si>
  <si>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</si>
  <si>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</si>
  <si>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</si>
  <si>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</si>
  <si>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</si>
  <si>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</si>
  <si>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</si>
  <si>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</si>
  <si>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</si>
  <si>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</si>
  <si>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</si>
  <si>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</si>
  <si>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</si>
  <si>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</si>
  <si>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</si>
  <si>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</si>
  <si>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</si>
  <si>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</si>
  <si>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</si>
  <si>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</si>
  <si>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</si>
  <si>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</si>
  <si>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</si>
  <si>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</si>
  <si>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</si>
  <si>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</si>
  <si>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</si>
  <si>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</si>
  <si>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</si>
  <si>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</si>
  <si>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</si>
  <si>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</si>
  <si>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</si>
  <si>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</si>
  <si>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</si>
  <si>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</si>
  <si>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</si>
  <si>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</si>
  <si>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</si>
  <si>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</si>
  <si>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</si>
  <si>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</si>
  <si>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</si>
  <si>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</si>
  <si>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</si>
  <si>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</si>
  <si>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</si>
  <si>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</si>
  <si>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</si>
  <si>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</si>
  <si>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</si>
  <si>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</si>
  <si>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</si>
  <si>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</si>
  <si>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</si>
  <si>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</si>
  <si>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</si>
  <si>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</si>
  <si>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</si>
  <si>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</si>
  <si>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</si>
  <si>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</si>
  <si>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</si>
  <si>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</si>
  <si>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</si>
  <si>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</si>
  <si>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</si>
  <si>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</si>
  <si>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</si>
  <si>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</si>
  <si>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</si>
  <si>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</si>
  <si>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</si>
  <si>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</si>
  <si>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</si>
  <si>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</si>
  <si>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</si>
  <si>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</si>
  <si>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</si>
  <si>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</si>
  <si>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</si>
  <si>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</si>
  <si>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</si>
  <si>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</si>
  <si>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</si>
  <si>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</si>
  <si>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</si>
  <si>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</si>
  <si>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</si>
  <si>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</si>
  <si>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</si>
  <si>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</si>
  <si>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</si>
  <si>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</si>
  <si>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</si>
  <si>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</si>
  <si>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</si>
  <si>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</si>
  <si>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</si>
  <si>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</si>
  <si>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</si>
  <si>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</si>
  <si>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</si>
  <si>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</si>
  <si>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</si>
  <si>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</si>
  <si>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</si>
  <si>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</si>
  <si>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</si>
  <si>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</si>
  <si>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</si>
  <si>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</si>
  <si>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</si>
  <si>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</si>
  <si>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</si>
  <si>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</si>
  <si>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</si>
  <si>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</si>
  <si>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</si>
  <si>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</si>
  <si>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</si>
  <si>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</si>
  <si>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</si>
  <si>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</si>
  <si>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</si>
  <si>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</si>
  <si>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</si>
  <si>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</si>
  <si>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</si>
  <si>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</si>
  <si>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</si>
  <si>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</si>
  <si>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</si>
  <si>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</si>
  <si>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</si>
  <si>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</si>
  <si>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</si>
  <si>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</si>
  <si>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</si>
  <si>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</si>
  <si>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</si>
  <si>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</si>
  <si>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</si>
  <si>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</si>
  <si>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</si>
  <si>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</si>
  <si>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</si>
  <si>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</si>
  <si>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</si>
  <si>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</si>
  <si>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</si>
  <si>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</si>
  <si>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</si>
  <si>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</si>
  <si>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</si>
  <si>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</si>
  <si>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</si>
  <si>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</si>
  <si>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</si>
  <si>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</si>
  <si>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</si>
  <si>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</si>
  <si>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</si>
  <si>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</si>
  <si>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</si>
  <si>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</si>
  <si>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</si>
  <si>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</si>
  <si>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</si>
  <si>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</si>
  <si>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</si>
  <si>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</si>
  <si>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</si>
  <si>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</si>
  <si>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</si>
  <si>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</si>
  <si>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</si>
  <si>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</si>
  <si>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</si>
  <si>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</si>
  <si>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</si>
  <si>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</si>
  <si>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</si>
  <si>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</si>
  <si>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</si>
  <si>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</si>
  <si>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</si>
  <si>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</si>
  <si>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</si>
  <si>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</si>
  <si>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</si>
  <si>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</si>
  <si>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</si>
  <si>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</si>
  <si>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</si>
  <si>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</si>
  <si>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</si>
  <si>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</si>
  <si>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</si>
  <si>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31-10-2022 (ل.ل.)</t>
  </si>
  <si>
    <t>معدل أسعار المحلات والملاحم في 31-10-2022 (ل.ل.)</t>
  </si>
  <si>
    <t>المعدل العام للأسعار في 31-10-2022  (ل.ل.)</t>
  </si>
  <si>
    <t xml:space="preserve"> التاريخ 7 تشرين الثاني 2022</t>
  </si>
  <si>
    <t>معدل الأسعار في تشرين الثاني 2021 (ل.ل.)</t>
  </si>
  <si>
    <t>معدل أسعار  السوبرماركات في 07-11-2022 (ل.ل.)</t>
  </si>
  <si>
    <t>معدل أسعار المحلات والملاحم في 07-11-2022 (ل.ل.)</t>
  </si>
  <si>
    <t>المعدل العام للأسعار في 07-11-2022  (ل.ل.)</t>
  </si>
  <si>
    <t xml:space="preserve"> التاريخ 7 تشرين الثاني2022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</si>
</sst>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58" zoomScaleNormal="100" workbookViewId="0">
      <selection activeCell="I82" sqref="I82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221</v>
      </c>
      <c r="F12" s="211" t="s">
        <v>222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12370.580000000002</v>
      </c>
      <c r="F15" s="190">
        <v>33460.888888888891</v>
      </c>
      <c r="G15" s="45">
        <f t="shared" ref="G15:G30" si="0">(F15-E15)/E15</f>
        <v>1.7048763185629845</v>
      </c>
      <c r="H15" s="190">
        <v>29155.333333333332</v>
      </c>
      <c r="I15" s="45">
        <f t="shared" ref="I15:I30" si="1">(F15-H15)/H15</f>
        <v>0.14767643046059811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18121.78</v>
      </c>
      <c r="F16" s="184">
        <v>22793.5</v>
      </c>
      <c r="G16" s="48">
        <f t="shared" si="0"/>
        <v>0.25779586773484731</v>
      </c>
      <c r="H16" s="184">
        <v>21624.75</v>
      </c>
      <c r="I16" s="44">
        <f t="shared" si="1"/>
        <v>5.4046867593845013E-2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9706.184444444445</v>
      </c>
      <c r="F17" s="184">
        <v>21737.25</v>
      </c>
      <c r="G17" s="48">
        <f t="shared" si="0"/>
        <v>1.2395257502490393</v>
      </c>
      <c r="H17" s="184">
        <v>20609.777777777777</v>
      </c>
      <c r="I17" s="44">
        <f t="shared" si="1"/>
        <v>5.4705695247131911E-2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5179.42</v>
      </c>
      <c r="F18" s="184">
        <v>11543.333333333334</v>
      </c>
      <c r="G18" s="48">
        <f t="shared" si="0"/>
        <v>1.2286922731374041</v>
      </c>
      <c r="H18" s="184">
        <v>12098.666666666666</v>
      </c>
      <c r="I18" s="44">
        <f t="shared" si="1"/>
        <v>-4.5900374696936204E-2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18633.763333333336</v>
      </c>
      <c r="F19" s="184">
        <v>28268.5</v>
      </c>
      <c r="G19" s="48">
        <f t="shared" si="0"/>
        <v>0.5170580142247162</v>
      </c>
      <c r="H19" s="184">
        <v>28356.857142857141</v>
      </c>
      <c r="I19" s="44">
        <f t="shared" si="1"/>
        <v>-3.1159004120947776E-3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8221.74</v>
      </c>
      <c r="F20" s="184">
        <v>23322</v>
      </c>
      <c r="G20" s="48">
        <f t="shared" si="0"/>
        <v>1.8366258237307431</v>
      </c>
      <c r="H20" s="184">
        <v>23220.888888888891</v>
      </c>
      <c r="I20" s="44">
        <f t="shared" si="1"/>
        <v>4.3543169942771133E-3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10743.4</v>
      </c>
      <c r="F21" s="184">
        <v>23322</v>
      </c>
      <c r="G21" s="48">
        <f t="shared" si="0"/>
        <v>1.1708211553139602</v>
      </c>
      <c r="H21" s="184">
        <v>23488.666666666668</v>
      </c>
      <c r="I21" s="44">
        <f t="shared" si="1"/>
        <v>-7.095620582976238E-3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1925.64</v>
      </c>
      <c r="F22" s="184">
        <v>5722</v>
      </c>
      <c r="G22" s="48">
        <f t="shared" si="0"/>
        <v>1.9714796119731619</v>
      </c>
      <c r="H22" s="184">
        <v>5938.666666666667</v>
      </c>
      <c r="I22" s="44">
        <f t="shared" si="1"/>
        <v>-3.648405927256404E-2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2524.4088888888891</v>
      </c>
      <c r="F23" s="184">
        <v>6681</v>
      </c>
      <c r="G23" s="48">
        <f t="shared" si="0"/>
        <v>1.6465601628191944</v>
      </c>
      <c r="H23" s="184">
        <v>6618.5</v>
      </c>
      <c r="I23" s="44">
        <f t="shared" si="1"/>
        <v>9.4432273173679845E-3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2574.5</v>
      </c>
      <c r="F24" s="184">
        <v>6556</v>
      </c>
      <c r="G24" s="48">
        <f t="shared" si="0"/>
        <v>1.5465138861914935</v>
      </c>
      <c r="H24" s="184">
        <v>7243.5</v>
      </c>
      <c r="I24" s="44">
        <f t="shared" si="1"/>
        <v>-9.4912680334092642E-2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2653.84</v>
      </c>
      <c r="F25" s="184">
        <v>6493.5</v>
      </c>
      <c r="G25" s="48">
        <f t="shared" si="0"/>
        <v>1.4468317607693002</v>
      </c>
      <c r="H25" s="184">
        <v>7444.2222222222226</v>
      </c>
      <c r="I25" s="44">
        <f t="shared" si="1"/>
        <v>-0.12771276754529989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8910.52</v>
      </c>
      <c r="F26" s="184">
        <v>20718.5</v>
      </c>
      <c r="G26" s="48">
        <f t="shared" si="0"/>
        <v>1.325172941646503</v>
      </c>
      <c r="H26" s="184">
        <v>22499.777777777777</v>
      </c>
      <c r="I26" s="44">
        <f t="shared" si="1"/>
        <v>-7.9168683147487859E-2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2524.048888888889</v>
      </c>
      <c r="F27" s="184">
        <v>6681</v>
      </c>
      <c r="G27" s="48">
        <f t="shared" si="0"/>
        <v>1.6469376363549924</v>
      </c>
      <c r="H27" s="184">
        <v>7243.5</v>
      </c>
      <c r="I27" s="44">
        <f t="shared" si="1"/>
        <v>-7.7655829364257606E-2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5460.6374999999998</v>
      </c>
      <c r="F28" s="184">
        <v>18983.111111111109</v>
      </c>
      <c r="G28" s="48">
        <f t="shared" si="0"/>
        <v>2.4763543837347028</v>
      </c>
      <c r="H28" s="184">
        <v>18377.555555555555</v>
      </c>
      <c r="I28" s="44">
        <f t="shared" si="1"/>
        <v>3.2950821654433506E-2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11664.882222222222</v>
      </c>
      <c r="F29" s="184">
        <v>26843.75</v>
      </c>
      <c r="G29" s="48">
        <f t="shared" si="0"/>
        <v>1.3012448380199866</v>
      </c>
      <c r="H29" s="184">
        <v>25918.75</v>
      </c>
      <c r="I29" s="44">
        <f t="shared" si="1"/>
        <v>3.5688449481552927E-2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12151.68</v>
      </c>
      <c r="F30" s="187">
        <v>23433.111111111109</v>
      </c>
      <c r="G30" s="51">
        <f t="shared" si="0"/>
        <v>0.92838447943914826</v>
      </c>
      <c r="H30" s="187">
        <v>22832</v>
      </c>
      <c r="I30" s="56">
        <f t="shared" si="1"/>
        <v>2.6327571439694705E-2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90">
        <v>12496.880000000001</v>
      </c>
      <c r="F32" s="190">
        <v>24933.111111111109</v>
      </c>
      <c r="G32" s="45">
        <f>(F32-E32)/E32</f>
        <v>0.99514687754952491</v>
      </c>
      <c r="H32" s="190">
        <v>22822</v>
      </c>
      <c r="I32" s="44">
        <f>(F32-H32)/H32</f>
        <v>9.2503334988656094E-2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12194.642222222221</v>
      </c>
      <c r="F33" s="184">
        <v>22237.25</v>
      </c>
      <c r="G33" s="48">
        <f>(F33-E33)/E33</f>
        <v>0.82352623346974441</v>
      </c>
      <c r="H33" s="184">
        <v>20237.25</v>
      </c>
      <c r="I33" s="44">
        <f>(F33-H33)/H33</f>
        <v>9.8827656919789009E-2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12672.66</v>
      </c>
      <c r="F34" s="184">
        <v>36628.571428571428</v>
      </c>
      <c r="G34" s="48">
        <f>(F34-E34)/E34</f>
        <v>1.8903617258390446</v>
      </c>
      <c r="H34" s="184">
        <v>38555.714285714283</v>
      </c>
      <c r="I34" s="44">
        <f>(F34-H34)/H34</f>
        <v>-4.9983326540442352E-2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8131.4740476190473</v>
      </c>
      <c r="F35" s="184">
        <v>29065</v>
      </c>
      <c r="G35" s="48">
        <f>(F35-E35)/E35</f>
        <v>2.574382680162453</v>
      </c>
      <c r="H35" s="184">
        <v>27898</v>
      </c>
      <c r="I35" s="44">
        <f>(F35-H35)/H35</f>
        <v>4.1830955624059071E-2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8734.5311111111114</v>
      </c>
      <c r="F36" s="184">
        <v>28376.444444444445</v>
      </c>
      <c r="G36" s="51">
        <f>(F36-E36)/E36</f>
        <v>2.2487656273096386</v>
      </c>
      <c r="H36" s="184">
        <v>28832</v>
      </c>
      <c r="I36" s="56">
        <f>(F36-H36)/H36</f>
        <v>-1.5800345295350817E-2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291304.68</v>
      </c>
      <c r="F38" s="184">
        <v>586174.5</v>
      </c>
      <c r="G38" s="45">
        <f t="shared" ref="G38:G43" si="2">(F38-E38)/E38</f>
        <v>1.0122385263429341</v>
      </c>
      <c r="H38" s="184">
        <v>572424.5</v>
      </c>
      <c r="I38" s="44">
        <f t="shared" ref="I38:I43" si="3">(F38-H38)/H38</f>
        <v>2.4020635035712133E-2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180091.13333333333</v>
      </c>
      <c r="F39" s="184">
        <v>314126.85714285716</v>
      </c>
      <c r="G39" s="48">
        <f t="shared" si="2"/>
        <v>0.74426609088763485</v>
      </c>
      <c r="H39" s="184">
        <v>313116.33333333331</v>
      </c>
      <c r="I39" s="44">
        <f t="shared" si="3"/>
        <v>3.2273110724251974E-3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136419.5</v>
      </c>
      <c r="F40" s="184">
        <v>222529.6</v>
      </c>
      <c r="G40" s="48">
        <f t="shared" si="2"/>
        <v>0.63121547872554884</v>
      </c>
      <c r="H40" s="184">
        <v>228781.33333333334</v>
      </c>
      <c r="I40" s="44">
        <f t="shared" si="3"/>
        <v>-2.7326238737426147E-2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46897.5</v>
      </c>
      <c r="F41" s="184">
        <v>111136</v>
      </c>
      <c r="G41" s="48">
        <f t="shared" si="2"/>
        <v>1.3697638466869235</v>
      </c>
      <c r="H41" s="184">
        <v>105336.625</v>
      </c>
      <c r="I41" s="44">
        <f t="shared" si="3"/>
        <v>5.5055637106277137E-2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40322.666666666672</v>
      </c>
      <c r="F42" s="184">
        <v>117332.66666666667</v>
      </c>
      <c r="G42" s="48">
        <f t="shared" si="2"/>
        <v>1.9098439256662916</v>
      </c>
      <c r="H42" s="184">
        <v>116999.33333333333</v>
      </c>
      <c r="I42" s="44">
        <f t="shared" si="3"/>
        <v>2.8490190827298993E-3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90050.980952380953</v>
      </c>
      <c r="F43" s="184">
        <v>256271.625</v>
      </c>
      <c r="G43" s="51">
        <f t="shared" si="2"/>
        <v>1.845850453705959</v>
      </c>
      <c r="H43" s="184">
        <v>257521.625</v>
      </c>
      <c r="I43" s="59">
        <f t="shared" si="3"/>
        <v>-4.8539612935418527E-3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76835.877777777772</v>
      </c>
      <c r="F45" s="184">
        <v>168547.55555555556</v>
      </c>
      <c r="G45" s="45">
        <f t="shared" ref="G45:G50" si="4">(F45-E45)/E45</f>
        <v>1.1936048683275711</v>
      </c>
      <c r="H45" s="184">
        <v>174086.44444444444</v>
      </c>
      <c r="I45" s="44">
        <f t="shared" ref="I45:I50" si="5">(F45-H45)/H45</f>
        <v>-3.1816887906263608E-2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45691.551111111112</v>
      </c>
      <c r="F46" s="184">
        <v>129208.8</v>
      </c>
      <c r="G46" s="48">
        <f t="shared" si="4"/>
        <v>1.8278488442161784</v>
      </c>
      <c r="H46" s="184">
        <v>128513.8</v>
      </c>
      <c r="I46" s="84">
        <f t="shared" si="5"/>
        <v>5.407979532159192E-3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141332.28888888887</v>
      </c>
      <c r="F47" s="184">
        <v>402659.75</v>
      </c>
      <c r="G47" s="48">
        <f t="shared" si="4"/>
        <v>1.8490287192373909</v>
      </c>
      <c r="H47" s="184">
        <v>402659.75</v>
      </c>
      <c r="I47" s="84">
        <f t="shared" si="5"/>
        <v>0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190923.75</v>
      </c>
      <c r="F48" s="184">
        <v>454299.72166666668</v>
      </c>
      <c r="G48" s="48">
        <f t="shared" si="4"/>
        <v>1.3794824984668836</v>
      </c>
      <c r="H48" s="184">
        <v>448365.83333333331</v>
      </c>
      <c r="I48" s="84">
        <f t="shared" si="5"/>
        <v>1.3234479284958968E-2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17560</v>
      </c>
      <c r="F49" s="184">
        <v>36999</v>
      </c>
      <c r="G49" s="48">
        <f t="shared" si="4"/>
        <v>1.1070045558086561</v>
      </c>
      <c r="H49" s="184">
        <v>36999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189082.66666666666</v>
      </c>
      <c r="F50" s="184">
        <v>724250</v>
      </c>
      <c r="G50" s="56">
        <f t="shared" si="4"/>
        <v>2.8303352325614197</v>
      </c>
      <c r="H50" s="184">
        <v>724250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35705.53333333334</v>
      </c>
      <c r="F52" s="181">
        <v>74250</v>
      </c>
      <c r="G52" s="183">
        <f t="shared" ref="G52:G60" si="6">(F52-E52)/E52</f>
        <v>1.0795096184905044</v>
      </c>
      <c r="H52" s="181">
        <v>75316.666666666672</v>
      </c>
      <c r="I52" s="116">
        <f t="shared" ref="I52:I60" si="7">(F52-H52)/H52</f>
        <v>-1.4162425315335314E-2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45863.25</v>
      </c>
      <c r="F53" s="184">
        <v>64688.333333333336</v>
      </c>
      <c r="G53" s="186">
        <f t="shared" si="6"/>
        <v>0.41046117170792162</v>
      </c>
      <c r="H53" s="184">
        <v>64688.333333333336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30750.04</v>
      </c>
      <c r="F54" s="184">
        <v>59318.25</v>
      </c>
      <c r="G54" s="186">
        <f t="shared" si="6"/>
        <v>0.92904627115932203</v>
      </c>
      <c r="H54" s="184">
        <v>58758.25</v>
      </c>
      <c r="I54" s="84">
        <f t="shared" si="7"/>
        <v>9.5305765573345021E-3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36616.520000000004</v>
      </c>
      <c r="F55" s="184">
        <v>90286.25</v>
      </c>
      <c r="G55" s="186">
        <f t="shared" si="6"/>
        <v>1.4657244871986739</v>
      </c>
      <c r="H55" s="184">
        <v>89411.25</v>
      </c>
      <c r="I55" s="84">
        <f t="shared" si="7"/>
        <v>9.7862405457926158E-3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19921.8</v>
      </c>
      <c r="F56" s="184">
        <v>43435</v>
      </c>
      <c r="G56" s="191">
        <f t="shared" si="6"/>
        <v>1.1802748747603129</v>
      </c>
      <c r="H56" s="184">
        <v>42935</v>
      </c>
      <c r="I56" s="85">
        <f t="shared" si="7"/>
        <v>1.164551065564225E-2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4845.55</v>
      </c>
      <c r="F57" s="187">
        <v>32995</v>
      </c>
      <c r="G57" s="189">
        <f t="shared" si="6"/>
        <v>5.8093405289389235</v>
      </c>
      <c r="H57" s="187">
        <v>32995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44694.71428571429</v>
      </c>
      <c r="F58" s="190">
        <v>93026.857142857145</v>
      </c>
      <c r="G58" s="44">
        <f t="shared" si="6"/>
        <v>1.0813838645029932</v>
      </c>
      <c r="H58" s="190">
        <v>94271.142857142855</v>
      </c>
      <c r="I58" s="44">
        <f t="shared" si="7"/>
        <v>-1.3199009543899165E-2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46379.647619047617</v>
      </c>
      <c r="F59" s="184">
        <v>92581.333333333328</v>
      </c>
      <c r="G59" s="48">
        <f t="shared" si="6"/>
        <v>0.99616293107218823</v>
      </c>
      <c r="H59" s="184">
        <v>96206.333333333328</v>
      </c>
      <c r="I59" s="44">
        <f t="shared" si="7"/>
        <v>-3.7679432054022778E-2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383122</v>
      </c>
      <c r="F60" s="184">
        <v>598000</v>
      </c>
      <c r="G60" s="51">
        <f t="shared" si="6"/>
        <v>0.5608605091850638</v>
      </c>
      <c r="H60" s="184">
        <v>598000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61478.133333333339</v>
      </c>
      <c r="F62" s="184">
        <v>182066.625</v>
      </c>
      <c r="G62" s="45">
        <f t="shared" ref="G62:G67" si="8">(F62-E62)/E62</f>
        <v>1.961485899593568</v>
      </c>
      <c r="H62" s="184">
        <v>185289.75</v>
      </c>
      <c r="I62" s="44">
        <f t="shared" ref="I62:I67" si="9">(F62-H62)/H62</f>
        <v>-1.7395052883389394E-2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426467.48095238098</v>
      </c>
      <c r="F63" s="184">
        <v>896592</v>
      </c>
      <c r="G63" s="48">
        <f t="shared" si="8"/>
        <v>1.1023689731225081</v>
      </c>
      <c r="H63" s="184">
        <v>896592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169642.28571428571</v>
      </c>
      <c r="F64" s="184">
        <v>488488.28571428574</v>
      </c>
      <c r="G64" s="48">
        <f t="shared" si="8"/>
        <v>1.8795195941712646</v>
      </c>
      <c r="H64" s="184">
        <v>497631.14285714284</v>
      </c>
      <c r="I64" s="84">
        <f t="shared" si="9"/>
        <v>-1.8372759169298578E-2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84579.333333333328</v>
      </c>
      <c r="F65" s="184">
        <v>231709.33333333334</v>
      </c>
      <c r="G65" s="48">
        <f t="shared" si="8"/>
        <v>1.7395502447406381</v>
      </c>
      <c r="H65" s="184">
        <v>231709.33333333334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47093.166666666672</v>
      </c>
      <c r="F66" s="184">
        <v>106504.22222222222</v>
      </c>
      <c r="G66" s="48">
        <f t="shared" si="8"/>
        <v>1.2615642514778622</v>
      </c>
      <c r="H66" s="184">
        <v>106504.22222222222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35714.949999999997</v>
      </c>
      <c r="F67" s="184">
        <v>103226.33333333333</v>
      </c>
      <c r="G67" s="51">
        <f t="shared" si="8"/>
        <v>1.8902835740588559</v>
      </c>
      <c r="H67" s="184">
        <v>113226.33333333333</v>
      </c>
      <c r="I67" s="85">
        <f t="shared" si="9"/>
        <v>-8.8318677339488172E-2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51238.933333333334</v>
      </c>
      <c r="F69" s="190">
        <v>99161.625</v>
      </c>
      <c r="G69" s="45">
        <f>(F69-E69)/E69</f>
        <v>0.93527886997387399</v>
      </c>
      <c r="H69" s="190">
        <v>100954.75</v>
      </c>
      <c r="I69" s="44">
        <f>(F69-H69)/H69</f>
        <v>-1.7761670451365588E-2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35932.813333333339</v>
      </c>
      <c r="F70" s="184">
        <v>75754.666666666672</v>
      </c>
      <c r="G70" s="48">
        <f>(F70-E70)/E70</f>
        <v>1.1082308797789651</v>
      </c>
      <c r="H70" s="184">
        <v>77036.600000000006</v>
      </c>
      <c r="I70" s="44">
        <f>(F70-H70)/H70</f>
        <v>-1.6640575172493777E-2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17695.305714285714</v>
      </c>
      <c r="F71" s="184">
        <v>36669.599999999999</v>
      </c>
      <c r="G71" s="48">
        <f>(F71-E71)/E71</f>
        <v>1.0722784105615095</v>
      </c>
      <c r="H71" s="184">
        <v>40935.5</v>
      </c>
      <c r="I71" s="44">
        <f>(F71-H71)/H71</f>
        <v>-0.10421028202904573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25502</v>
      </c>
      <c r="F72" s="184">
        <v>49932.5</v>
      </c>
      <c r="G72" s="48">
        <f>(F72-E72)/E72</f>
        <v>0.95798368755391738</v>
      </c>
      <c r="H72" s="184">
        <v>49932.5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15872.267857142859</v>
      </c>
      <c r="F73" s="193">
        <v>44707.875</v>
      </c>
      <c r="G73" s="48">
        <f>(F73-E73)/E73</f>
        <v>1.816728863347685</v>
      </c>
      <c r="H73" s="193">
        <v>45049.714285714283</v>
      </c>
      <c r="I73" s="59">
        <f>(F73-H73)/H73</f>
        <v>-7.5880455877315803E-3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16433.686666666668</v>
      </c>
      <c r="F75" s="181">
        <v>28293</v>
      </c>
      <c r="G75" s="44">
        <f t="shared" ref="G75:G81" si="10">(F75-E75)/E75</f>
        <v>0.72164655283273815</v>
      </c>
      <c r="H75" s="181">
        <v>28293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16184</v>
      </c>
      <c r="F76" s="184">
        <v>40544.75</v>
      </c>
      <c r="G76" s="48">
        <f t="shared" si="10"/>
        <v>1.5052366534849233</v>
      </c>
      <c r="H76" s="184">
        <v>40482.25</v>
      </c>
      <c r="I76" s="44">
        <f t="shared" si="11"/>
        <v>1.5438865181653689E-3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7904.3066666666664</v>
      </c>
      <c r="F77" s="184">
        <v>19061.142857142859</v>
      </c>
      <c r="G77" s="48">
        <f t="shared" si="10"/>
        <v>1.4114882760718028</v>
      </c>
      <c r="H77" s="184">
        <v>19268.285714285714</v>
      </c>
      <c r="I77" s="44">
        <f t="shared" si="11"/>
        <v>-1.075045596761507E-2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12141.161111111112</v>
      </c>
      <c r="F78" s="184">
        <v>36171.857142857145</v>
      </c>
      <c r="G78" s="48">
        <f t="shared" si="10"/>
        <v>1.979274948402924</v>
      </c>
      <c r="H78" s="184">
        <v>36392.875</v>
      </c>
      <c r="I78" s="44">
        <f t="shared" si="11"/>
        <v>-6.0731079130971399E-3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25836.990476190476</v>
      </c>
      <c r="F79" s="184">
        <v>44024.777777777781</v>
      </c>
      <c r="G79" s="48">
        <f t="shared" si="10"/>
        <v>0.70394372434157415</v>
      </c>
      <c r="H79" s="184">
        <v>44779.75</v>
      </c>
      <c r="I79" s="44">
        <f t="shared" si="11"/>
        <v>-1.6859679257303112E-2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57000</v>
      </c>
      <c r="F80" s="184">
        <v>156666</v>
      </c>
      <c r="G80" s="48">
        <f t="shared" si="10"/>
        <v>1.7485263157894737</v>
      </c>
      <c r="H80" s="184">
        <v>156666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29808.809523809527</v>
      </c>
      <c r="F81" s="187">
        <v>63297.3</v>
      </c>
      <c r="G81" s="51">
        <f t="shared" si="10"/>
        <v>1.1234427342508206</v>
      </c>
      <c r="H81" s="187">
        <v>64587.3</v>
      </c>
      <c r="I81" s="56">
        <f t="shared" si="11"/>
        <v>-1.9972966821650694E-2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221</v>
      </c>
      <c r="F12" s="219" t="s">
        <v>223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>
      <c r="A15" s="33"/>
      <c r="B15" s="40" t="s">
        <v>4</v>
      </c>
      <c r="C15" s="19" t="s">
        <v>84</v>
      </c>
      <c r="D15" s="11" t="s">
        <v>161</v>
      </c>
      <c r="E15" s="155">
        <v>12370.580000000002</v>
      </c>
      <c r="F15" s="155">
        <v>25200</v>
      </c>
      <c r="G15" s="44">
        <f>(F15-E15)/E15</f>
        <v>1.0370912277354818</v>
      </c>
      <c r="H15" s="155">
        <v>22333.200000000001</v>
      </c>
      <c r="I15" s="118">
        <f>(F15-H15)/H15</f>
        <v>0.12836494546236094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18121.78</v>
      </c>
      <c r="F16" s="155">
        <v>18533.2</v>
      </c>
      <c r="G16" s="48">
        <f t="shared" ref="G16:G39" si="0">(F16-E16)/E16</f>
        <v>2.270306780018309E-2</v>
      </c>
      <c r="H16" s="155">
        <v>17666.599999999999</v>
      </c>
      <c r="I16" s="48">
        <f>(F16-H16)/H16</f>
        <v>4.9053015294397463E-2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9706.184444444445</v>
      </c>
      <c r="F17" s="155">
        <v>18066.599999999999</v>
      </c>
      <c r="G17" s="48">
        <f t="shared" si="0"/>
        <v>0.86134933901249189</v>
      </c>
      <c r="H17" s="155">
        <v>18300</v>
      </c>
      <c r="I17" s="48">
        <f t="shared" ref="I17:I29" si="1">(F17-H17)/H17</f>
        <v>-1.2754098360655818E-2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5179.42</v>
      </c>
      <c r="F18" s="155">
        <v>13700</v>
      </c>
      <c r="G18" s="48">
        <f t="shared" si="0"/>
        <v>1.6450838124732112</v>
      </c>
      <c r="H18" s="155">
        <v>12200</v>
      </c>
      <c r="I18" s="48">
        <f t="shared" si="1"/>
        <v>0.12295081967213115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18633.763333333336</v>
      </c>
      <c r="F19" s="155">
        <v>21800</v>
      </c>
      <c r="G19" s="48">
        <f t="shared" si="0"/>
        <v>0.1699193345985395</v>
      </c>
      <c r="H19" s="155">
        <v>23233.200000000001</v>
      </c>
      <c r="I19" s="48">
        <f t="shared" si="1"/>
        <v>-6.1687585007661479E-2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8221.74</v>
      </c>
      <c r="F20" s="155">
        <v>19500</v>
      </c>
      <c r="G20" s="48">
        <f t="shared" si="0"/>
        <v>1.3717607221828956</v>
      </c>
      <c r="H20" s="155">
        <v>23466.6</v>
      </c>
      <c r="I20" s="48">
        <f t="shared" si="1"/>
        <v>-0.16903173020377893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10743.4</v>
      </c>
      <c r="F21" s="155">
        <v>16700</v>
      </c>
      <c r="G21" s="48">
        <f t="shared" si="0"/>
        <v>0.55444272762812519</v>
      </c>
      <c r="H21" s="155">
        <v>16300</v>
      </c>
      <c r="I21" s="48">
        <f t="shared" si="1"/>
        <v>2.4539877300613498E-2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1925.64</v>
      </c>
      <c r="F22" s="155">
        <v>4700</v>
      </c>
      <c r="G22" s="48">
        <f t="shared" si="0"/>
        <v>1.4407469724351383</v>
      </c>
      <c r="H22" s="155">
        <v>4966.6000000000004</v>
      </c>
      <c r="I22" s="48">
        <f t="shared" si="1"/>
        <v>-5.3678572866749957E-2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2524.4088888888891</v>
      </c>
      <c r="F23" s="155">
        <v>4933.2</v>
      </c>
      <c r="G23" s="48">
        <f t="shared" si="0"/>
        <v>0.95420005915576256</v>
      </c>
      <c r="H23" s="155">
        <v>5166.6000000000004</v>
      </c>
      <c r="I23" s="48">
        <f t="shared" si="1"/>
        <v>-4.5174776448728471E-2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2574.5</v>
      </c>
      <c r="F24" s="155">
        <v>4700</v>
      </c>
      <c r="G24" s="48">
        <f t="shared" si="0"/>
        <v>0.8255972033404545</v>
      </c>
      <c r="H24" s="155">
        <v>4900</v>
      </c>
      <c r="I24" s="48">
        <f t="shared" si="1"/>
        <v>-4.0816326530612242E-2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2653.84</v>
      </c>
      <c r="F25" s="155">
        <v>4800</v>
      </c>
      <c r="G25" s="48">
        <f t="shared" si="0"/>
        <v>0.80869984626051294</v>
      </c>
      <c r="H25" s="155">
        <v>5700</v>
      </c>
      <c r="I25" s="48">
        <f t="shared" si="1"/>
        <v>-0.15789473684210525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8910.52</v>
      </c>
      <c r="F26" s="155">
        <v>16266.6</v>
      </c>
      <c r="G26" s="48">
        <f t="shared" si="0"/>
        <v>0.82555002401655564</v>
      </c>
      <c r="H26" s="155">
        <v>16900</v>
      </c>
      <c r="I26" s="48">
        <f t="shared" si="1"/>
        <v>-3.7479289940828379E-2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2524.048888888889</v>
      </c>
      <c r="F27" s="155">
        <v>4400</v>
      </c>
      <c r="G27" s="48">
        <f t="shared" si="0"/>
        <v>0.74323089357311256</v>
      </c>
      <c r="H27" s="155">
        <v>4100</v>
      </c>
      <c r="I27" s="48">
        <f t="shared" si="1"/>
        <v>7.3170731707317069E-2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5460.6374999999998</v>
      </c>
      <c r="F28" s="155">
        <v>18300</v>
      </c>
      <c r="G28" s="48">
        <f t="shared" si="0"/>
        <v>2.3512570647657896</v>
      </c>
      <c r="H28" s="155">
        <v>17266.599999999999</v>
      </c>
      <c r="I28" s="48">
        <f t="shared" si="1"/>
        <v>5.9849651929158115E-2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11664.882222222222</v>
      </c>
      <c r="F29" s="155">
        <v>17900</v>
      </c>
      <c r="G29" s="48">
        <f t="shared" si="0"/>
        <v>0.53452042283800738</v>
      </c>
      <c r="H29" s="155">
        <v>18486.599999999999</v>
      </c>
      <c r="I29" s="48">
        <f t="shared" si="1"/>
        <v>-3.1731091709670714E-2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12151.68</v>
      </c>
      <c r="F30" s="158">
        <v>21100</v>
      </c>
      <c r="G30" s="51">
        <f t="shared" si="0"/>
        <v>0.73638542160425546</v>
      </c>
      <c r="H30" s="158">
        <v>19900</v>
      </c>
      <c r="I30" s="51">
        <f>(F30-H30)/H30</f>
        <v>6.030150753768844E-2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12496.880000000001</v>
      </c>
      <c r="F32" s="155">
        <v>20133.2</v>
      </c>
      <c r="G32" s="44">
        <f t="shared" si="0"/>
        <v>0.61105812010677862</v>
      </c>
      <c r="H32" s="155">
        <v>19000</v>
      </c>
      <c r="I32" s="45">
        <f>(F32-H32)/H32</f>
        <v>5.9642105263157934E-2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12194.642222222221</v>
      </c>
      <c r="F33" s="155">
        <v>19300</v>
      </c>
      <c r="G33" s="48">
        <f t="shared" si="0"/>
        <v>0.58266225841621899</v>
      </c>
      <c r="H33" s="155">
        <v>17900</v>
      </c>
      <c r="I33" s="48">
        <f>(F33-H33)/H33</f>
        <v>7.8212290502793297E-2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12672.66</v>
      </c>
      <c r="F34" s="155">
        <v>31533.200000000001</v>
      </c>
      <c r="G34" s="48">
        <f>(F34-E34)/E34</f>
        <v>1.4882858058213508</v>
      </c>
      <c r="H34" s="155">
        <v>33866.6</v>
      </c>
      <c r="I34" s="48">
        <f>(F34-H34)/H34</f>
        <v>-6.8899741928625788E-2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8131.4740476190473</v>
      </c>
      <c r="F35" s="155">
        <v>15500</v>
      </c>
      <c r="G35" s="48">
        <f t="shared" si="0"/>
        <v>0.9061734575096515</v>
      </c>
      <c r="H35" s="155">
        <v>17200</v>
      </c>
      <c r="I35" s="48">
        <f>(F35-H35)/H35</f>
        <v>-9.8837209302325577E-2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8734.5311111111114</v>
      </c>
      <c r="F36" s="155">
        <v>26000</v>
      </c>
      <c r="G36" s="55">
        <f t="shared" si="0"/>
        <v>1.9766909830941761</v>
      </c>
      <c r="H36" s="155">
        <v>23400</v>
      </c>
      <c r="I36" s="48">
        <f>(F36-H36)/H36</f>
        <v>0.1111111111111111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291304.68</v>
      </c>
      <c r="F38" s="156">
        <v>469000</v>
      </c>
      <c r="G38" s="45">
        <f t="shared" si="0"/>
        <v>0.60999816412149643</v>
      </c>
      <c r="H38" s="156">
        <v>468500</v>
      </c>
      <c r="I38" s="45">
        <f>(F38-H38)/H38</f>
        <v>1.0672358591248667E-3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180091.13333333333</v>
      </c>
      <c r="F39" s="157">
        <v>373833.2</v>
      </c>
      <c r="G39" s="51">
        <f t="shared" si="0"/>
        <v>1.0758001411877764</v>
      </c>
      <c r="H39" s="157">
        <v>372000</v>
      </c>
      <c r="I39" s="51">
        <f>(F39-H39)/H39</f>
        <v>4.9279569892473427E-3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7" zoomScaleNormal="100" workbookViewId="0">
      <selection activeCell="I41" sqref="I41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09" t="s">
        <v>3</v>
      </c>
      <c r="B12" s="215"/>
      <c r="C12" s="217" t="s">
        <v>0</v>
      </c>
      <c r="D12" s="211" t="s">
        <v>222</v>
      </c>
      <c r="E12" s="219" t="s">
        <v>223</v>
      </c>
      <c r="F12" s="226" t="s">
        <v>186</v>
      </c>
      <c r="G12" s="211" t="s">
        <v>221</v>
      </c>
      <c r="H12" s="228" t="s">
        <v>224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33460.888888888891</v>
      </c>
      <c r="E15" s="144">
        <v>25200</v>
      </c>
      <c r="F15" s="67">
        <f t="shared" ref="F15:F30" si="0">D15-E15</f>
        <v>8260.8888888888905</v>
      </c>
      <c r="G15" s="42">
        <v>12370.580000000002</v>
      </c>
      <c r="H15" s="66">
        <f>AVERAGE(D15:E15)</f>
        <v>29330.444444444445</v>
      </c>
      <c r="I15" s="69">
        <f>(H15-G15)/G15</f>
        <v>1.3709837731492331</v>
      </c>
    </row>
    <row r="16" spans="1:9" ht="16.5" customHeight="1">
      <c r="A16" s="37"/>
      <c r="B16" s="34" t="s">
        <v>5</v>
      </c>
      <c r="C16" s="15" t="s">
        <v>164</v>
      </c>
      <c r="D16" s="144">
        <v>22793.5</v>
      </c>
      <c r="E16" s="144">
        <v>18533.2</v>
      </c>
      <c r="F16" s="71">
        <f t="shared" si="0"/>
        <v>4260.2999999999993</v>
      </c>
      <c r="G16" s="46">
        <v>18121.78</v>
      </c>
      <c r="H16" s="68">
        <f t="shared" ref="H16:H30" si="1">AVERAGE(D16:E16)</f>
        <v>20663.349999999999</v>
      </c>
      <c r="I16" s="72">
        <f t="shared" ref="I16:I39" si="2">(H16-G16)/G16</f>
        <v>0.1402494677675151</v>
      </c>
    </row>
    <row r="17" spans="1:9" ht="16.5">
      <c r="A17" s="37"/>
      <c r="B17" s="34" t="s">
        <v>6</v>
      </c>
      <c r="C17" s="15" t="s">
        <v>165</v>
      </c>
      <c r="D17" s="144">
        <v>21737.25</v>
      </c>
      <c r="E17" s="144">
        <v>18066.599999999999</v>
      </c>
      <c r="F17" s="71">
        <f t="shared" si="0"/>
        <v>3670.6500000000015</v>
      </c>
      <c r="G17" s="46">
        <v>9706.184444444445</v>
      </c>
      <c r="H17" s="68">
        <f t="shared" si="1"/>
        <v>19901.924999999999</v>
      </c>
      <c r="I17" s="72">
        <f t="shared" si="2"/>
        <v>1.0504375446307657</v>
      </c>
    </row>
    <row r="18" spans="1:9" ht="16.5">
      <c r="A18" s="37"/>
      <c r="B18" s="34" t="s">
        <v>7</v>
      </c>
      <c r="C18" s="15" t="s">
        <v>166</v>
      </c>
      <c r="D18" s="144">
        <v>11543.333333333334</v>
      </c>
      <c r="E18" s="144">
        <v>13700</v>
      </c>
      <c r="F18" s="71">
        <f t="shared" si="0"/>
        <v>-2156.6666666666661</v>
      </c>
      <c r="G18" s="46">
        <v>5179.42</v>
      </c>
      <c r="H18" s="68">
        <f t="shared" si="1"/>
        <v>12621.666666666668</v>
      </c>
      <c r="I18" s="72">
        <f t="shared" si="2"/>
        <v>1.4368880428053079</v>
      </c>
    </row>
    <row r="19" spans="1:9" ht="16.5">
      <c r="A19" s="37"/>
      <c r="B19" s="34" t="s">
        <v>8</v>
      </c>
      <c r="C19" s="15" t="s">
        <v>167</v>
      </c>
      <c r="D19" s="144">
        <v>28268.5</v>
      </c>
      <c r="E19" s="144">
        <v>21800</v>
      </c>
      <c r="F19" s="71">
        <f t="shared" si="0"/>
        <v>6468.5</v>
      </c>
      <c r="G19" s="46">
        <v>18633.763333333336</v>
      </c>
      <c r="H19" s="68">
        <f t="shared" si="1"/>
        <v>25034.25</v>
      </c>
      <c r="I19" s="72">
        <f t="shared" si="2"/>
        <v>0.34348867441162789</v>
      </c>
    </row>
    <row r="20" spans="1:9" ht="16.5">
      <c r="A20" s="37"/>
      <c r="B20" s="34" t="s">
        <v>9</v>
      </c>
      <c r="C20" s="15" t="s">
        <v>168</v>
      </c>
      <c r="D20" s="144">
        <v>23322</v>
      </c>
      <c r="E20" s="144">
        <v>19500</v>
      </c>
      <c r="F20" s="71">
        <f t="shared" si="0"/>
        <v>3822</v>
      </c>
      <c r="G20" s="46">
        <v>8221.74</v>
      </c>
      <c r="H20" s="68">
        <f t="shared" si="1"/>
        <v>21411</v>
      </c>
      <c r="I20" s="72">
        <f t="shared" si="2"/>
        <v>1.6041932729568193</v>
      </c>
    </row>
    <row r="21" spans="1:9" ht="16.5">
      <c r="A21" s="37"/>
      <c r="B21" s="34" t="s">
        <v>10</v>
      </c>
      <c r="C21" s="15" t="s">
        <v>169</v>
      </c>
      <c r="D21" s="144">
        <v>23322</v>
      </c>
      <c r="E21" s="144">
        <v>16700</v>
      </c>
      <c r="F21" s="71">
        <f t="shared" si="0"/>
        <v>6622</v>
      </c>
      <c r="G21" s="46">
        <v>10743.4</v>
      </c>
      <c r="H21" s="68">
        <f t="shared" si="1"/>
        <v>20011</v>
      </c>
      <c r="I21" s="72">
        <f t="shared" si="2"/>
        <v>0.86263194147104272</v>
      </c>
    </row>
    <row r="22" spans="1:9" ht="16.5">
      <c r="A22" s="37"/>
      <c r="B22" s="34" t="s">
        <v>11</v>
      </c>
      <c r="C22" s="15" t="s">
        <v>170</v>
      </c>
      <c r="D22" s="144">
        <v>5722</v>
      </c>
      <c r="E22" s="144">
        <v>4700</v>
      </c>
      <c r="F22" s="71">
        <f t="shared" si="0"/>
        <v>1022</v>
      </c>
      <c r="G22" s="46">
        <v>1925.64</v>
      </c>
      <c r="H22" s="68">
        <f t="shared" si="1"/>
        <v>5211</v>
      </c>
      <c r="I22" s="72">
        <f t="shared" si="2"/>
        <v>1.70611329220415</v>
      </c>
    </row>
    <row r="23" spans="1:9" ht="16.5">
      <c r="A23" s="37"/>
      <c r="B23" s="34" t="s">
        <v>12</v>
      </c>
      <c r="C23" s="15" t="s">
        <v>171</v>
      </c>
      <c r="D23" s="144">
        <v>6681</v>
      </c>
      <c r="E23" s="144">
        <v>4933.2</v>
      </c>
      <c r="F23" s="71">
        <f t="shared" si="0"/>
        <v>1747.8000000000002</v>
      </c>
      <c r="G23" s="46">
        <v>2524.4088888888891</v>
      </c>
      <c r="H23" s="68">
        <f t="shared" si="1"/>
        <v>5807.1</v>
      </c>
      <c r="I23" s="72">
        <f t="shared" si="2"/>
        <v>1.3003801109874786</v>
      </c>
    </row>
    <row r="24" spans="1:9" ht="16.5">
      <c r="A24" s="37"/>
      <c r="B24" s="34" t="s">
        <v>13</v>
      </c>
      <c r="C24" s="15" t="s">
        <v>172</v>
      </c>
      <c r="D24" s="144">
        <v>6556</v>
      </c>
      <c r="E24" s="144">
        <v>4700</v>
      </c>
      <c r="F24" s="71">
        <f t="shared" si="0"/>
        <v>1856</v>
      </c>
      <c r="G24" s="46">
        <v>2574.5</v>
      </c>
      <c r="H24" s="68">
        <f t="shared" si="1"/>
        <v>5628</v>
      </c>
      <c r="I24" s="72">
        <f t="shared" si="2"/>
        <v>1.186055544765974</v>
      </c>
    </row>
    <row r="25" spans="1:9" ht="16.5">
      <c r="A25" s="37"/>
      <c r="B25" s="34" t="s">
        <v>14</v>
      </c>
      <c r="C25" s="15" t="s">
        <v>173</v>
      </c>
      <c r="D25" s="144">
        <v>6493.5</v>
      </c>
      <c r="E25" s="144">
        <v>4800</v>
      </c>
      <c r="F25" s="71">
        <f t="shared" si="0"/>
        <v>1693.5</v>
      </c>
      <c r="G25" s="46">
        <v>2653.84</v>
      </c>
      <c r="H25" s="68">
        <f t="shared" si="1"/>
        <v>5646.75</v>
      </c>
      <c r="I25" s="72">
        <f t="shared" si="2"/>
        <v>1.1277658035149065</v>
      </c>
    </row>
    <row r="26" spans="1:9" ht="16.5">
      <c r="A26" s="37"/>
      <c r="B26" s="34" t="s">
        <v>15</v>
      </c>
      <c r="C26" s="15" t="s">
        <v>174</v>
      </c>
      <c r="D26" s="144">
        <v>20718.5</v>
      </c>
      <c r="E26" s="144">
        <v>16266.6</v>
      </c>
      <c r="F26" s="71">
        <f t="shared" si="0"/>
        <v>4451.8999999999996</v>
      </c>
      <c r="G26" s="46">
        <v>8910.52</v>
      </c>
      <c r="H26" s="68">
        <f t="shared" si="1"/>
        <v>18492.55</v>
      </c>
      <c r="I26" s="72">
        <f t="shared" si="2"/>
        <v>1.0753614828315292</v>
      </c>
    </row>
    <row r="27" spans="1:9" ht="16.5">
      <c r="A27" s="37"/>
      <c r="B27" s="34" t="s">
        <v>16</v>
      </c>
      <c r="C27" s="15" t="s">
        <v>175</v>
      </c>
      <c r="D27" s="144">
        <v>6681</v>
      </c>
      <c r="E27" s="144">
        <v>4400</v>
      </c>
      <c r="F27" s="71">
        <f t="shared" si="0"/>
        <v>2281</v>
      </c>
      <c r="G27" s="46">
        <v>2524.048888888889</v>
      </c>
      <c r="H27" s="68">
        <f t="shared" si="1"/>
        <v>5540.5</v>
      </c>
      <c r="I27" s="72">
        <f t="shared" si="2"/>
        <v>1.1950842649640523</v>
      </c>
    </row>
    <row r="28" spans="1:9" ht="16.5">
      <c r="A28" s="37"/>
      <c r="B28" s="34" t="s">
        <v>17</v>
      </c>
      <c r="C28" s="15" t="s">
        <v>176</v>
      </c>
      <c r="D28" s="144">
        <v>18983.111111111109</v>
      </c>
      <c r="E28" s="144">
        <v>18300</v>
      </c>
      <c r="F28" s="71">
        <f t="shared" si="0"/>
        <v>683.11111111110949</v>
      </c>
      <c r="G28" s="46">
        <v>5460.6374999999998</v>
      </c>
      <c r="H28" s="68">
        <f t="shared" si="1"/>
        <v>18641.555555555555</v>
      </c>
      <c r="I28" s="72">
        <f t="shared" si="2"/>
        <v>2.4138057242502464</v>
      </c>
    </row>
    <row r="29" spans="1:9" ht="16.5">
      <c r="A29" s="37"/>
      <c r="B29" s="34" t="s">
        <v>18</v>
      </c>
      <c r="C29" s="15" t="s">
        <v>177</v>
      </c>
      <c r="D29" s="144">
        <v>26843.75</v>
      </c>
      <c r="E29" s="144">
        <v>17900</v>
      </c>
      <c r="F29" s="71">
        <f t="shared" si="0"/>
        <v>8943.75</v>
      </c>
      <c r="G29" s="46">
        <v>11664.882222222222</v>
      </c>
      <c r="H29" s="68">
        <f t="shared" si="1"/>
        <v>22371.875</v>
      </c>
      <c r="I29" s="72">
        <f t="shared" si="2"/>
        <v>0.91788263042899698</v>
      </c>
    </row>
    <row r="30" spans="1:9" ht="17.25" thickBot="1">
      <c r="A30" s="38"/>
      <c r="B30" s="36" t="s">
        <v>19</v>
      </c>
      <c r="C30" s="16" t="s">
        <v>178</v>
      </c>
      <c r="D30" s="155">
        <v>23433.111111111109</v>
      </c>
      <c r="E30" s="147">
        <v>21100</v>
      </c>
      <c r="F30" s="74">
        <f t="shared" si="0"/>
        <v>2333.1111111111095</v>
      </c>
      <c r="G30" s="49">
        <v>12151.68</v>
      </c>
      <c r="H30" s="100">
        <f t="shared" si="1"/>
        <v>22266.555555555555</v>
      </c>
      <c r="I30" s="75">
        <f t="shared" si="2"/>
        <v>0.83238495052170192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24933.111111111109</v>
      </c>
      <c r="E32" s="144">
        <v>20133.2</v>
      </c>
      <c r="F32" s="67">
        <f>D32-E32</f>
        <v>4799.9111111111088</v>
      </c>
      <c r="G32" s="54">
        <v>12496.880000000001</v>
      </c>
      <c r="H32" s="68">
        <f>AVERAGE(D32:E32)</f>
        <v>22533.155555555553</v>
      </c>
      <c r="I32" s="78">
        <f t="shared" si="2"/>
        <v>0.80310249882815166</v>
      </c>
    </row>
    <row r="33" spans="1:9" ht="16.5">
      <c r="A33" s="37"/>
      <c r="B33" s="34" t="s">
        <v>27</v>
      </c>
      <c r="C33" s="15" t="s">
        <v>180</v>
      </c>
      <c r="D33" s="47">
        <v>22237.25</v>
      </c>
      <c r="E33" s="144">
        <v>19300</v>
      </c>
      <c r="F33" s="79">
        <f>D33-E33</f>
        <v>2937.25</v>
      </c>
      <c r="G33" s="46">
        <v>12194.642222222221</v>
      </c>
      <c r="H33" s="68">
        <f>AVERAGE(D33:E33)</f>
        <v>20768.625</v>
      </c>
      <c r="I33" s="72">
        <f t="shared" si="2"/>
        <v>0.70309424594298175</v>
      </c>
    </row>
    <row r="34" spans="1:9" ht="16.5">
      <c r="A34" s="37"/>
      <c r="B34" s="39" t="s">
        <v>28</v>
      </c>
      <c r="C34" s="15" t="s">
        <v>181</v>
      </c>
      <c r="D34" s="47">
        <v>36628.571428571428</v>
      </c>
      <c r="E34" s="144">
        <v>31533.200000000001</v>
      </c>
      <c r="F34" s="71">
        <f>D34-E34</f>
        <v>5095.3714285714268</v>
      </c>
      <c r="G34" s="46">
        <v>12672.66</v>
      </c>
      <c r="H34" s="68">
        <f>AVERAGE(D34:E34)</f>
        <v>34080.885714285716</v>
      </c>
      <c r="I34" s="72">
        <f t="shared" si="2"/>
        <v>1.6893237658301981</v>
      </c>
    </row>
    <row r="35" spans="1:9" ht="16.5">
      <c r="A35" s="37"/>
      <c r="B35" s="34" t="s">
        <v>29</v>
      </c>
      <c r="C35" s="15" t="s">
        <v>182</v>
      </c>
      <c r="D35" s="47">
        <v>29065</v>
      </c>
      <c r="E35" s="144">
        <v>15500</v>
      </c>
      <c r="F35" s="79">
        <f>D35-E35</f>
        <v>13565</v>
      </c>
      <c r="G35" s="46">
        <v>8131.4740476190473</v>
      </c>
      <c r="H35" s="68">
        <f>AVERAGE(D35:E35)</f>
        <v>22282.5</v>
      </c>
      <c r="I35" s="72">
        <f t="shared" si="2"/>
        <v>1.7402780688360522</v>
      </c>
    </row>
    <row r="36" spans="1:9" ht="17.25" thickBot="1">
      <c r="A36" s="38"/>
      <c r="B36" s="39" t="s">
        <v>30</v>
      </c>
      <c r="C36" s="15" t="s">
        <v>183</v>
      </c>
      <c r="D36" s="50">
        <v>28376.444444444445</v>
      </c>
      <c r="E36" s="144">
        <v>26000</v>
      </c>
      <c r="F36" s="71">
        <f>D36-E36</f>
        <v>2376.4444444444453</v>
      </c>
      <c r="G36" s="49">
        <v>8734.5311111111114</v>
      </c>
      <c r="H36" s="68">
        <f>AVERAGE(D36:E36)</f>
        <v>27188.222222222223</v>
      </c>
      <c r="I36" s="80">
        <f t="shared" si="2"/>
        <v>2.1127283052019075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586174.5</v>
      </c>
      <c r="E38" s="145">
        <v>469000</v>
      </c>
      <c r="F38" s="67">
        <f>D38-E38</f>
        <v>117174.5</v>
      </c>
      <c r="G38" s="46">
        <v>291304.68</v>
      </c>
      <c r="H38" s="67">
        <f>AVERAGE(D38:E38)</f>
        <v>527587.25</v>
      </c>
      <c r="I38" s="78">
        <f t="shared" si="2"/>
        <v>0.81111834523221538</v>
      </c>
    </row>
    <row r="39" spans="1:9" ht="17.25" thickBot="1">
      <c r="A39" s="38"/>
      <c r="B39" s="36" t="s">
        <v>32</v>
      </c>
      <c r="C39" s="16" t="s">
        <v>185</v>
      </c>
      <c r="D39" s="57">
        <v>314126.85714285716</v>
      </c>
      <c r="E39" s="146">
        <v>373833.2</v>
      </c>
      <c r="F39" s="74">
        <f>D39-E39</f>
        <v>-59706.342857142852</v>
      </c>
      <c r="G39" s="46">
        <v>180091.13333333333</v>
      </c>
      <c r="H39" s="81">
        <f>AVERAGE(D39:E39)</f>
        <v>343980.02857142861</v>
      </c>
      <c r="I39" s="75">
        <f t="shared" si="2"/>
        <v>0.91003311603770587</v>
      </c>
    </row>
    <row r="40" spans="1:9" ht="15.75" customHeight="1" thickBot="1">
      <c r="A40" s="221"/>
      <c r="B40" s="222"/>
      <c r="C40" s="223"/>
      <c r="D40" s="83">
        <f>SUM(D15:D39)</f>
        <v>1328101.1785714286</v>
      </c>
      <c r="E40" s="83">
        <f>SUM(E15:E39)</f>
        <v>1185899.2</v>
      </c>
      <c r="F40" s="83">
        <f>SUM(F15:F39)</f>
        <v>142201.97857142857</v>
      </c>
      <c r="G40" s="83">
        <f>SUM(G15:G39)</f>
        <v>658993.02599206346</v>
      </c>
      <c r="H40" s="83">
        <f>AVERAGE(D40:E40)</f>
        <v>1257000.1892857142</v>
      </c>
      <c r="I40" s="75">
        <f>(H40-G40)/G40</f>
        <v>0.90745598163713004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59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12370.580000000002</v>
      </c>
      <c r="F16" s="42">
        <v>29330.444444444445</v>
      </c>
      <c r="G16" s="21">
        <f t="shared" ref="G16:G31" si="0">(F16-E16)/E16</f>
        <v>1.3709837731492331</v>
      </c>
      <c r="H16" s="181">
        <v>25744.266666666666</v>
      </c>
      <c r="I16" s="21">
        <f t="shared" ref="I16:I31" si="1">(F16-H16)/H16</f>
        <v>0.13930005558950778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18121.78</v>
      </c>
      <c r="F17" s="46">
        <v>20663.349999999999</v>
      </c>
      <c r="G17" s="21">
        <f t="shared" si="0"/>
        <v>0.1402494677675151</v>
      </c>
      <c r="H17" s="184">
        <v>19645.674999999999</v>
      </c>
      <c r="I17" s="21">
        <f t="shared" si="1"/>
        <v>5.1801477933438242E-2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9706.184444444445</v>
      </c>
      <c r="F18" s="46">
        <v>19901.924999999999</v>
      </c>
      <c r="G18" s="21">
        <f t="shared" si="0"/>
        <v>1.0504375446307657</v>
      </c>
      <c r="H18" s="184">
        <v>19454.888888888891</v>
      </c>
      <c r="I18" s="21">
        <f t="shared" si="1"/>
        <v>2.2978086056632315E-2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5179.42</v>
      </c>
      <c r="F19" s="46">
        <v>12621.666666666668</v>
      </c>
      <c r="G19" s="21">
        <f t="shared" si="0"/>
        <v>1.4368880428053079</v>
      </c>
      <c r="H19" s="184">
        <v>12149.333333333332</v>
      </c>
      <c r="I19" s="21">
        <f t="shared" si="1"/>
        <v>3.8877304653204769E-2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18633.763333333336</v>
      </c>
      <c r="F20" s="46">
        <v>25034.25</v>
      </c>
      <c r="G20" s="21">
        <f t="shared" si="0"/>
        <v>0.34348867441162789</v>
      </c>
      <c r="H20" s="184">
        <v>25795.028571428571</v>
      </c>
      <c r="I20" s="21">
        <f t="shared" si="1"/>
        <v>-2.9493224608063997E-2</v>
      </c>
    </row>
    <row r="21" spans="1:9" ht="16.5">
      <c r="A21" s="37"/>
      <c r="B21" s="34" t="s">
        <v>9</v>
      </c>
      <c r="C21" s="15" t="s">
        <v>88</v>
      </c>
      <c r="D21" s="11" t="s">
        <v>161</v>
      </c>
      <c r="E21" s="135">
        <v>8221.74</v>
      </c>
      <c r="F21" s="46">
        <v>21411</v>
      </c>
      <c r="G21" s="21">
        <f t="shared" si="0"/>
        <v>1.6041932729568193</v>
      </c>
      <c r="H21" s="184">
        <v>23343.744444444445</v>
      </c>
      <c r="I21" s="21">
        <f t="shared" si="1"/>
        <v>-8.2794962438188291E-2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10743.4</v>
      </c>
      <c r="F22" s="46">
        <v>20011</v>
      </c>
      <c r="G22" s="21">
        <f t="shared" si="0"/>
        <v>0.86263194147104272</v>
      </c>
      <c r="H22" s="184">
        <v>19894.333333333336</v>
      </c>
      <c r="I22" s="21">
        <f t="shared" si="1"/>
        <v>5.864316472027088E-3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1925.64</v>
      </c>
      <c r="F23" s="46">
        <v>5211</v>
      </c>
      <c r="G23" s="21">
        <f t="shared" si="0"/>
        <v>1.70611329220415</v>
      </c>
      <c r="H23" s="184">
        <v>5452.6333333333332</v>
      </c>
      <c r="I23" s="21">
        <f t="shared" si="1"/>
        <v>-4.4314979306634694E-2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2524.4088888888891</v>
      </c>
      <c r="F24" s="46">
        <v>5807.1</v>
      </c>
      <c r="G24" s="21">
        <f t="shared" si="0"/>
        <v>1.3003801109874786</v>
      </c>
      <c r="H24" s="184">
        <v>5892.55</v>
      </c>
      <c r="I24" s="21">
        <f t="shared" si="1"/>
        <v>-1.4501361889165102E-2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2574.5</v>
      </c>
      <c r="F25" s="46">
        <v>5628</v>
      </c>
      <c r="G25" s="21">
        <f t="shared" si="0"/>
        <v>1.186055544765974</v>
      </c>
      <c r="H25" s="184">
        <v>6071.75</v>
      </c>
      <c r="I25" s="21">
        <f t="shared" si="1"/>
        <v>-7.3084366121793545E-2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2653.84</v>
      </c>
      <c r="F26" s="46">
        <v>5646.75</v>
      </c>
      <c r="G26" s="21">
        <f t="shared" si="0"/>
        <v>1.1277658035149065</v>
      </c>
      <c r="H26" s="184">
        <v>6572.1111111111113</v>
      </c>
      <c r="I26" s="21">
        <f t="shared" si="1"/>
        <v>-0.14080119697712559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8910.52</v>
      </c>
      <c r="F27" s="46">
        <v>18492.55</v>
      </c>
      <c r="G27" s="21">
        <f t="shared" si="0"/>
        <v>1.0753614828315292</v>
      </c>
      <c r="H27" s="184">
        <v>19699.888888888891</v>
      </c>
      <c r="I27" s="21">
        <f t="shared" si="1"/>
        <v>-6.1286583680675133E-2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2524.048888888889</v>
      </c>
      <c r="F28" s="46">
        <v>5540.5</v>
      </c>
      <c r="G28" s="21">
        <f t="shared" si="0"/>
        <v>1.1950842649640523</v>
      </c>
      <c r="H28" s="184">
        <v>5671.75</v>
      </c>
      <c r="I28" s="21">
        <f t="shared" si="1"/>
        <v>-2.3141005862388153E-2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5460.6374999999998</v>
      </c>
      <c r="F29" s="46">
        <v>18641.555555555555</v>
      </c>
      <c r="G29" s="21">
        <f t="shared" si="0"/>
        <v>2.4138057242502464</v>
      </c>
      <c r="H29" s="184">
        <v>17822.077777777777</v>
      </c>
      <c r="I29" s="21">
        <f t="shared" si="1"/>
        <v>4.5981045981046E-2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11664.882222222222</v>
      </c>
      <c r="F30" s="46">
        <v>22371.875</v>
      </c>
      <c r="G30" s="21">
        <f t="shared" si="0"/>
        <v>0.91788263042899698</v>
      </c>
      <c r="H30" s="184">
        <v>22202.674999999999</v>
      </c>
      <c r="I30" s="21">
        <f t="shared" si="1"/>
        <v>7.6207033611941236E-3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12151.68</v>
      </c>
      <c r="F31" s="49">
        <v>22266.555555555555</v>
      </c>
      <c r="G31" s="23">
        <f t="shared" si="0"/>
        <v>0.83238495052170192</v>
      </c>
      <c r="H31" s="187">
        <v>21366</v>
      </c>
      <c r="I31" s="23">
        <f t="shared" si="1"/>
        <v>4.2149001008871791E-2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12496.880000000001</v>
      </c>
      <c r="F33" s="54">
        <v>22533.155555555553</v>
      </c>
      <c r="G33" s="21">
        <f>(F33-E33)/E33</f>
        <v>0.80310249882815166</v>
      </c>
      <c r="H33" s="190">
        <v>20911</v>
      </c>
      <c r="I33" s="21">
        <f>(F33-H33)/H33</f>
        <v>7.7574269788893563E-2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12194.642222222221</v>
      </c>
      <c r="F34" s="46">
        <v>20768.625</v>
      </c>
      <c r="G34" s="21">
        <f>(F34-E34)/E34</f>
        <v>0.70309424594298175</v>
      </c>
      <c r="H34" s="184">
        <v>19068.625</v>
      </c>
      <c r="I34" s="21">
        <f>(F34-H34)/H34</f>
        <v>8.9151682410241961E-2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12672.66</v>
      </c>
      <c r="F35" s="46">
        <v>34080.885714285716</v>
      </c>
      <c r="G35" s="21">
        <f>(F35-E35)/E35</f>
        <v>1.6893237658301981</v>
      </c>
      <c r="H35" s="184">
        <v>36211.157142857141</v>
      </c>
      <c r="I35" s="21">
        <f>(F35-H35)/H35</f>
        <v>-5.8829145397570733E-2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8131.4740476190473</v>
      </c>
      <c r="F36" s="46">
        <v>22282.5</v>
      </c>
      <c r="G36" s="21">
        <f>(F36-E36)/E36</f>
        <v>1.7402780688360522</v>
      </c>
      <c r="H36" s="184">
        <v>22549</v>
      </c>
      <c r="I36" s="21">
        <f>(F36-H36)/H36</f>
        <v>-1.1818705929309503E-2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8734.5311111111114</v>
      </c>
      <c r="F37" s="49">
        <v>27188.222222222223</v>
      </c>
      <c r="G37" s="23">
        <f>(F37-E37)/E37</f>
        <v>2.1127283052019075</v>
      </c>
      <c r="H37" s="187">
        <v>26116</v>
      </c>
      <c r="I37" s="23">
        <f>(F37-H37)/H37</f>
        <v>4.1056142679668506E-2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291304.68</v>
      </c>
      <c r="F39" s="46">
        <v>527587.25</v>
      </c>
      <c r="G39" s="21">
        <f t="shared" ref="G39:G44" si="2">(F39-E39)/E39</f>
        <v>0.81111834523221538</v>
      </c>
      <c r="H39" s="184">
        <v>520462.25</v>
      </c>
      <c r="I39" s="21">
        <f t="shared" ref="I39:I44" si="3">(F39-H39)/H39</f>
        <v>1.3689753675698862E-2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180091.13333333333</v>
      </c>
      <c r="F40" s="46">
        <v>343980.02857142861</v>
      </c>
      <c r="G40" s="21">
        <f t="shared" si="2"/>
        <v>0.91003311603770587</v>
      </c>
      <c r="H40" s="184">
        <v>342558.16666666663</v>
      </c>
      <c r="I40" s="21">
        <f t="shared" si="3"/>
        <v>4.1507167048379237E-3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136419.5</v>
      </c>
      <c r="F41" s="57">
        <v>222529.6</v>
      </c>
      <c r="G41" s="21">
        <f t="shared" si="2"/>
        <v>0.63121547872554884</v>
      </c>
      <c r="H41" s="192">
        <v>228781.33333333334</v>
      </c>
      <c r="I41" s="21">
        <f t="shared" si="3"/>
        <v>-2.7326238737426147E-2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46897.5</v>
      </c>
      <c r="F42" s="47">
        <v>111136</v>
      </c>
      <c r="G42" s="21">
        <f t="shared" si="2"/>
        <v>1.3697638466869235</v>
      </c>
      <c r="H42" s="185">
        <v>105336.625</v>
      </c>
      <c r="I42" s="21">
        <f t="shared" si="3"/>
        <v>5.5055637106277137E-2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40322.666666666672</v>
      </c>
      <c r="F43" s="47">
        <v>117332.66666666667</v>
      </c>
      <c r="G43" s="21">
        <f t="shared" si="2"/>
        <v>1.9098439256662916</v>
      </c>
      <c r="H43" s="185">
        <v>116999.33333333333</v>
      </c>
      <c r="I43" s="21">
        <f t="shared" si="3"/>
        <v>2.8490190827298993E-3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90050.980952380953</v>
      </c>
      <c r="F44" s="50">
        <v>256271.625</v>
      </c>
      <c r="G44" s="31">
        <f t="shared" si="2"/>
        <v>1.845850453705959</v>
      </c>
      <c r="H44" s="188">
        <v>257521.625</v>
      </c>
      <c r="I44" s="31">
        <f t="shared" si="3"/>
        <v>-4.8539612935418527E-3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76835.877777777772</v>
      </c>
      <c r="F46" s="43">
        <v>168547.55555555556</v>
      </c>
      <c r="G46" s="21">
        <f t="shared" ref="G46:G51" si="4">(F46-E46)/E46</f>
        <v>1.1936048683275711</v>
      </c>
      <c r="H46" s="182">
        <v>174086.44444444444</v>
      </c>
      <c r="I46" s="21">
        <f t="shared" ref="I46:I51" si="5">(F46-H46)/H46</f>
        <v>-3.1816887906263608E-2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45691.551111111112</v>
      </c>
      <c r="F47" s="47">
        <v>129208.8</v>
      </c>
      <c r="G47" s="21">
        <f t="shared" si="4"/>
        <v>1.8278488442161784</v>
      </c>
      <c r="H47" s="185">
        <v>128513.8</v>
      </c>
      <c r="I47" s="21">
        <f t="shared" si="5"/>
        <v>5.407979532159192E-3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141332.28888888887</v>
      </c>
      <c r="F48" s="47">
        <v>402659.75</v>
      </c>
      <c r="G48" s="21">
        <f t="shared" si="4"/>
        <v>1.8490287192373909</v>
      </c>
      <c r="H48" s="185">
        <v>402659.75</v>
      </c>
      <c r="I48" s="21">
        <f t="shared" si="5"/>
        <v>0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190923.75</v>
      </c>
      <c r="F49" s="47">
        <v>454299.72166666668</v>
      </c>
      <c r="G49" s="21">
        <f t="shared" si="4"/>
        <v>1.3794824984668836</v>
      </c>
      <c r="H49" s="185">
        <v>448365.83333333331</v>
      </c>
      <c r="I49" s="21">
        <f t="shared" si="5"/>
        <v>1.3234479284958968E-2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17560</v>
      </c>
      <c r="F50" s="47">
        <v>36999</v>
      </c>
      <c r="G50" s="21">
        <f t="shared" si="4"/>
        <v>1.1070045558086561</v>
      </c>
      <c r="H50" s="185">
        <v>36999</v>
      </c>
      <c r="I50" s="21">
        <f t="shared" si="5"/>
        <v>0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189082.66666666666</v>
      </c>
      <c r="F51" s="50">
        <v>724250</v>
      </c>
      <c r="G51" s="31">
        <f t="shared" si="4"/>
        <v>2.8303352325614197</v>
      </c>
      <c r="H51" s="188">
        <v>724250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35705.53333333334</v>
      </c>
      <c r="F53" s="66">
        <v>74250</v>
      </c>
      <c r="G53" s="22">
        <f t="shared" ref="G53:G61" si="6">(F53-E53)/E53</f>
        <v>1.0795096184905044</v>
      </c>
      <c r="H53" s="143">
        <v>75316.666666666672</v>
      </c>
      <c r="I53" s="22">
        <f t="shared" ref="I53:I61" si="7">(F53-H53)/H53</f>
        <v>-1.4162425315335314E-2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45863.25</v>
      </c>
      <c r="F54" s="70">
        <v>64688.333333333336</v>
      </c>
      <c r="G54" s="21">
        <f t="shared" si="6"/>
        <v>0.41046117170792162</v>
      </c>
      <c r="H54" s="196">
        <v>64688.333333333336</v>
      </c>
      <c r="I54" s="21">
        <f t="shared" si="7"/>
        <v>0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30750.04</v>
      </c>
      <c r="F55" s="70">
        <v>59318.25</v>
      </c>
      <c r="G55" s="21">
        <f t="shared" si="6"/>
        <v>0.92904627115932203</v>
      </c>
      <c r="H55" s="196">
        <v>58758.25</v>
      </c>
      <c r="I55" s="21">
        <f t="shared" si="7"/>
        <v>9.5305765573345021E-3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36616.520000000004</v>
      </c>
      <c r="F56" s="70">
        <v>90286.25</v>
      </c>
      <c r="G56" s="21">
        <f t="shared" si="6"/>
        <v>1.4657244871986739</v>
      </c>
      <c r="H56" s="196">
        <v>89411.25</v>
      </c>
      <c r="I56" s="21">
        <f t="shared" si="7"/>
        <v>9.7862405457926158E-3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19921.8</v>
      </c>
      <c r="F57" s="98">
        <v>43435</v>
      </c>
      <c r="G57" s="21">
        <f t="shared" si="6"/>
        <v>1.1802748747603129</v>
      </c>
      <c r="H57" s="201">
        <v>42935</v>
      </c>
      <c r="I57" s="21">
        <f t="shared" si="7"/>
        <v>1.164551065564225E-2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4845.55</v>
      </c>
      <c r="F58" s="50">
        <v>32995</v>
      </c>
      <c r="G58" s="29">
        <f t="shared" si="6"/>
        <v>5.8093405289389235</v>
      </c>
      <c r="H58" s="188">
        <v>32995</v>
      </c>
      <c r="I58" s="29">
        <f t="shared" si="7"/>
        <v>0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44694.71428571429</v>
      </c>
      <c r="F59" s="68">
        <v>93026.857142857145</v>
      </c>
      <c r="G59" s="21">
        <f t="shared" si="6"/>
        <v>1.0813838645029932</v>
      </c>
      <c r="H59" s="195">
        <v>94271.142857142855</v>
      </c>
      <c r="I59" s="21">
        <f t="shared" si="7"/>
        <v>-1.3199009543899165E-2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46379.647619047617</v>
      </c>
      <c r="F60" s="70">
        <v>92581.333333333328</v>
      </c>
      <c r="G60" s="21">
        <f t="shared" si="6"/>
        <v>0.99616293107218823</v>
      </c>
      <c r="H60" s="196">
        <v>96206.333333333328</v>
      </c>
      <c r="I60" s="21">
        <f t="shared" si="7"/>
        <v>-3.7679432054022778E-2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383122</v>
      </c>
      <c r="F61" s="73">
        <v>598000</v>
      </c>
      <c r="G61" s="29">
        <f t="shared" si="6"/>
        <v>0.5608605091850638</v>
      </c>
      <c r="H61" s="197">
        <v>598000</v>
      </c>
      <c r="I61" s="29">
        <f t="shared" si="7"/>
        <v>0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61478.133333333339</v>
      </c>
      <c r="F63" s="54">
        <v>182066.625</v>
      </c>
      <c r="G63" s="21">
        <f t="shared" ref="G63:G68" si="8">(F63-E63)/E63</f>
        <v>1.961485899593568</v>
      </c>
      <c r="H63" s="190">
        <v>185289.75</v>
      </c>
      <c r="I63" s="21">
        <f t="shared" ref="I63:I74" si="9">(F63-H63)/H63</f>
        <v>-1.7395052883389394E-2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426467.48095238098</v>
      </c>
      <c r="F64" s="46">
        <v>896592</v>
      </c>
      <c r="G64" s="21">
        <f t="shared" si="8"/>
        <v>1.1023689731225081</v>
      </c>
      <c r="H64" s="184">
        <v>896592</v>
      </c>
      <c r="I64" s="21">
        <f t="shared" si="9"/>
        <v>0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169642.28571428571</v>
      </c>
      <c r="F65" s="46">
        <v>488488.28571428574</v>
      </c>
      <c r="G65" s="21">
        <f t="shared" si="8"/>
        <v>1.8795195941712646</v>
      </c>
      <c r="H65" s="184">
        <v>497631.14285714284</v>
      </c>
      <c r="I65" s="21">
        <f t="shared" si="9"/>
        <v>-1.8372759169298578E-2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84579.333333333328</v>
      </c>
      <c r="F66" s="46">
        <v>231709.33333333334</v>
      </c>
      <c r="G66" s="21">
        <f t="shared" si="8"/>
        <v>1.7395502447406381</v>
      </c>
      <c r="H66" s="184">
        <v>231709.33333333334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47093.166666666672</v>
      </c>
      <c r="F67" s="46">
        <v>106504.22222222222</v>
      </c>
      <c r="G67" s="21">
        <f t="shared" si="8"/>
        <v>1.2615642514778622</v>
      </c>
      <c r="H67" s="184">
        <v>106504.22222222222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35714.949999999997</v>
      </c>
      <c r="F68" s="58">
        <v>103226.33333333333</v>
      </c>
      <c r="G68" s="31">
        <f t="shared" si="8"/>
        <v>1.8902835740588559</v>
      </c>
      <c r="H68" s="193">
        <v>113226.33333333333</v>
      </c>
      <c r="I68" s="31">
        <f t="shared" si="9"/>
        <v>-8.8318677339488172E-2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51238.933333333334</v>
      </c>
      <c r="F70" s="43">
        <v>99161.625</v>
      </c>
      <c r="G70" s="21">
        <f>(F70-E70)/E70</f>
        <v>0.93527886997387399</v>
      </c>
      <c r="H70" s="182">
        <v>100954.75</v>
      </c>
      <c r="I70" s="21">
        <f t="shared" si="9"/>
        <v>-1.7761670451365588E-2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35932.813333333339</v>
      </c>
      <c r="F71" s="47">
        <v>75754.666666666672</v>
      </c>
      <c r="G71" s="21">
        <f>(F71-E71)/E71</f>
        <v>1.1082308797789651</v>
      </c>
      <c r="H71" s="185">
        <v>77036.600000000006</v>
      </c>
      <c r="I71" s="21">
        <f t="shared" si="9"/>
        <v>-1.6640575172493777E-2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17695.305714285714</v>
      </c>
      <c r="F72" s="47">
        <v>36669.599999999999</v>
      </c>
      <c r="G72" s="21">
        <f>(F72-E72)/E72</f>
        <v>1.0722784105615095</v>
      </c>
      <c r="H72" s="185">
        <v>40935.5</v>
      </c>
      <c r="I72" s="21">
        <f t="shared" si="9"/>
        <v>-0.10421028202904573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25502</v>
      </c>
      <c r="F73" s="47">
        <v>49932.5</v>
      </c>
      <c r="G73" s="21">
        <f>(F73-E73)/E73</f>
        <v>0.95798368755391738</v>
      </c>
      <c r="H73" s="185">
        <v>49932.5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15872.267857142859</v>
      </c>
      <c r="F74" s="50">
        <v>44707.875</v>
      </c>
      <c r="G74" s="21">
        <f>(F74-E74)/E74</f>
        <v>1.816728863347685</v>
      </c>
      <c r="H74" s="188">
        <v>45049.714285714283</v>
      </c>
      <c r="I74" s="21">
        <f t="shared" si="9"/>
        <v>-7.5880455877315803E-3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16433.686666666668</v>
      </c>
      <c r="F76" s="43">
        <v>28293</v>
      </c>
      <c r="G76" s="22">
        <f t="shared" ref="G76:G82" si="10">(F76-E76)/E76</f>
        <v>0.72164655283273815</v>
      </c>
      <c r="H76" s="182">
        <v>28293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16184</v>
      </c>
      <c r="F77" s="32">
        <v>40544.75</v>
      </c>
      <c r="G77" s="21">
        <f t="shared" si="10"/>
        <v>1.5052366534849233</v>
      </c>
      <c r="H77" s="176">
        <v>40482.25</v>
      </c>
      <c r="I77" s="21">
        <f t="shared" si="11"/>
        <v>1.5438865181653689E-3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7904.3066666666664</v>
      </c>
      <c r="F78" s="47">
        <v>19061.142857142859</v>
      </c>
      <c r="G78" s="21">
        <f t="shared" si="10"/>
        <v>1.4114882760718028</v>
      </c>
      <c r="H78" s="185">
        <v>19268.285714285714</v>
      </c>
      <c r="I78" s="21">
        <f t="shared" si="11"/>
        <v>-1.075045596761507E-2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12141.161111111112</v>
      </c>
      <c r="F79" s="47">
        <v>36171.857142857145</v>
      </c>
      <c r="G79" s="21">
        <f t="shared" si="10"/>
        <v>1.979274948402924</v>
      </c>
      <c r="H79" s="185">
        <v>36392.875</v>
      </c>
      <c r="I79" s="21">
        <f t="shared" si="11"/>
        <v>-6.0731079130971399E-3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25836.990476190476</v>
      </c>
      <c r="F80" s="61">
        <v>44024.777777777781</v>
      </c>
      <c r="G80" s="21">
        <f t="shared" si="10"/>
        <v>0.70394372434157415</v>
      </c>
      <c r="H80" s="194">
        <v>44779.75</v>
      </c>
      <c r="I80" s="21">
        <f t="shared" si="11"/>
        <v>-1.6859679257303112E-2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57000</v>
      </c>
      <c r="F81" s="61">
        <v>156666</v>
      </c>
      <c r="G81" s="21">
        <f t="shared" si="10"/>
        <v>1.7485263157894737</v>
      </c>
      <c r="H81" s="194">
        <v>156666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29808.809523809527</v>
      </c>
      <c r="F82" s="50">
        <v>63297.3</v>
      </c>
      <c r="G82" s="23">
        <f t="shared" si="10"/>
        <v>1.1234427342508206</v>
      </c>
      <c r="H82" s="188">
        <v>64587.3</v>
      </c>
      <c r="I82" s="23">
        <f t="shared" si="11"/>
        <v>-1.9972966821650694E-2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221</v>
      </c>
      <c r="F13" s="228" t="s">
        <v>224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14</v>
      </c>
      <c r="C16" s="163" t="s">
        <v>94</v>
      </c>
      <c r="D16" s="160" t="s">
        <v>81</v>
      </c>
      <c r="E16" s="181">
        <v>2653.84</v>
      </c>
      <c r="F16" s="181">
        <v>5646.75</v>
      </c>
      <c r="G16" s="169">
        <f>(F16-E16)/E16</f>
        <v>1.1277658035149065</v>
      </c>
      <c r="H16" s="181">
        <v>6572.1111111111113</v>
      </c>
      <c r="I16" s="169">
        <f>(F16-H16)/H16</f>
        <v>-0.14080119697712559</v>
      </c>
    </row>
    <row r="17" spans="1:9" ht="16.5">
      <c r="A17" s="130"/>
      <c r="B17" s="177" t="s">
        <v>9</v>
      </c>
      <c r="C17" s="164" t="s">
        <v>88</v>
      </c>
      <c r="D17" s="160" t="s">
        <v>161</v>
      </c>
      <c r="E17" s="184">
        <v>8221.74</v>
      </c>
      <c r="F17" s="184">
        <v>21411</v>
      </c>
      <c r="G17" s="169">
        <f>(F17-E17)/E17</f>
        <v>1.6041932729568193</v>
      </c>
      <c r="H17" s="184">
        <v>23343.744444444445</v>
      </c>
      <c r="I17" s="169">
        <f>(F17-H17)/H17</f>
        <v>-8.2794962438188291E-2</v>
      </c>
    </row>
    <row r="18" spans="1:9" ht="16.5">
      <c r="A18" s="130"/>
      <c r="B18" s="177" t="s">
        <v>13</v>
      </c>
      <c r="C18" s="164" t="s">
        <v>93</v>
      </c>
      <c r="D18" s="160" t="s">
        <v>81</v>
      </c>
      <c r="E18" s="184">
        <v>2574.5</v>
      </c>
      <c r="F18" s="184">
        <v>5628</v>
      </c>
      <c r="G18" s="169">
        <f>(F18-E18)/E18</f>
        <v>1.186055544765974</v>
      </c>
      <c r="H18" s="184">
        <v>6071.75</v>
      </c>
      <c r="I18" s="169">
        <f>(F18-H18)/H18</f>
        <v>-7.3084366121793545E-2</v>
      </c>
    </row>
    <row r="19" spans="1:9" ht="16.5">
      <c r="A19" s="130"/>
      <c r="B19" s="177" t="s">
        <v>15</v>
      </c>
      <c r="C19" s="164" t="s">
        <v>95</v>
      </c>
      <c r="D19" s="160" t="s">
        <v>82</v>
      </c>
      <c r="E19" s="184">
        <v>8910.52</v>
      </c>
      <c r="F19" s="184">
        <v>18492.55</v>
      </c>
      <c r="G19" s="169">
        <f>(F19-E19)/E19</f>
        <v>1.0753614828315292</v>
      </c>
      <c r="H19" s="184">
        <v>19699.888888888891</v>
      </c>
      <c r="I19" s="169">
        <f>(F19-H19)/H19</f>
        <v>-6.1286583680675133E-2</v>
      </c>
    </row>
    <row r="20" spans="1:9" ht="16.5">
      <c r="A20" s="130"/>
      <c r="B20" s="177" t="s">
        <v>11</v>
      </c>
      <c r="C20" s="164" t="s">
        <v>91</v>
      </c>
      <c r="D20" s="160" t="s">
        <v>81</v>
      </c>
      <c r="E20" s="184">
        <v>1925.64</v>
      </c>
      <c r="F20" s="184">
        <v>5211</v>
      </c>
      <c r="G20" s="169">
        <f>(F20-E20)/E20</f>
        <v>1.70611329220415</v>
      </c>
      <c r="H20" s="184">
        <v>5452.6333333333332</v>
      </c>
      <c r="I20" s="169">
        <f>(F20-H20)/H20</f>
        <v>-4.4314979306634694E-2</v>
      </c>
    </row>
    <row r="21" spans="1:9" ht="16.5">
      <c r="A21" s="130"/>
      <c r="B21" s="177" t="s">
        <v>8</v>
      </c>
      <c r="C21" s="164" t="s">
        <v>89</v>
      </c>
      <c r="D21" s="160" t="s">
        <v>161</v>
      </c>
      <c r="E21" s="184">
        <v>18633.763333333336</v>
      </c>
      <c r="F21" s="184">
        <v>25034.25</v>
      </c>
      <c r="G21" s="169">
        <f>(F21-E21)/E21</f>
        <v>0.34348867441162789</v>
      </c>
      <c r="H21" s="184">
        <v>25795.028571428571</v>
      </c>
      <c r="I21" s="169">
        <f>(F21-H21)/H21</f>
        <v>-2.9493224608063997E-2</v>
      </c>
    </row>
    <row r="22" spans="1:9" ht="16.5">
      <c r="A22" s="130"/>
      <c r="B22" s="177" t="s">
        <v>16</v>
      </c>
      <c r="C22" s="164" t="s">
        <v>96</v>
      </c>
      <c r="D22" s="160" t="s">
        <v>81</v>
      </c>
      <c r="E22" s="184">
        <v>2524.048888888889</v>
      </c>
      <c r="F22" s="184">
        <v>5540.5</v>
      </c>
      <c r="G22" s="169">
        <f>(F22-E22)/E22</f>
        <v>1.1950842649640523</v>
      </c>
      <c r="H22" s="184">
        <v>5671.75</v>
      </c>
      <c r="I22" s="169">
        <f>(F22-H22)/H22</f>
        <v>-2.3141005862388153E-2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2524.4088888888891</v>
      </c>
      <c r="F23" s="184">
        <v>5807.1</v>
      </c>
      <c r="G23" s="169">
        <f>(F23-E23)/E23</f>
        <v>1.3003801109874786</v>
      </c>
      <c r="H23" s="184">
        <v>5892.55</v>
      </c>
      <c r="I23" s="169">
        <f>(F23-H23)/H23</f>
        <v>-1.4501361889165102E-2</v>
      </c>
    </row>
    <row r="24" spans="1:9" ht="16.5">
      <c r="A24" s="130"/>
      <c r="B24" s="177" t="s">
        <v>10</v>
      </c>
      <c r="C24" s="164" t="s">
        <v>90</v>
      </c>
      <c r="D24" s="162" t="s">
        <v>161</v>
      </c>
      <c r="E24" s="184">
        <v>10743.4</v>
      </c>
      <c r="F24" s="184">
        <v>20011</v>
      </c>
      <c r="G24" s="169">
        <f>(F24-E24)/E24</f>
        <v>0.86263194147104272</v>
      </c>
      <c r="H24" s="184">
        <v>19894.333333333336</v>
      </c>
      <c r="I24" s="169">
        <f>(F24-H24)/H24</f>
        <v>5.864316472027088E-3</v>
      </c>
    </row>
    <row r="25" spans="1:9" ht="16.5">
      <c r="A25" s="130"/>
      <c r="B25" s="177" t="s">
        <v>18</v>
      </c>
      <c r="C25" s="164" t="s">
        <v>98</v>
      </c>
      <c r="D25" s="162" t="s">
        <v>83</v>
      </c>
      <c r="E25" s="184">
        <v>11664.882222222222</v>
      </c>
      <c r="F25" s="184">
        <v>22371.875</v>
      </c>
      <c r="G25" s="169">
        <f>(F25-E25)/E25</f>
        <v>0.91788263042899698</v>
      </c>
      <c r="H25" s="184">
        <v>22202.674999999999</v>
      </c>
      <c r="I25" s="169">
        <f>(F25-H25)/H25</f>
        <v>7.6207033611941236E-3</v>
      </c>
    </row>
    <row r="26" spans="1:9" ht="16.5">
      <c r="A26" s="130"/>
      <c r="B26" s="177" t="s">
        <v>6</v>
      </c>
      <c r="C26" s="164" t="s">
        <v>86</v>
      </c>
      <c r="D26" s="162" t="s">
        <v>161</v>
      </c>
      <c r="E26" s="184">
        <v>9706.184444444445</v>
      </c>
      <c r="F26" s="184">
        <v>19901.924999999999</v>
      </c>
      <c r="G26" s="169">
        <f>(F26-E26)/E26</f>
        <v>1.0504375446307657</v>
      </c>
      <c r="H26" s="184">
        <v>19454.888888888891</v>
      </c>
      <c r="I26" s="169">
        <f>(F26-H26)/H26</f>
        <v>2.2978086056632315E-2</v>
      </c>
    </row>
    <row r="27" spans="1:9" ht="16.5">
      <c r="A27" s="130"/>
      <c r="B27" s="177" t="s">
        <v>7</v>
      </c>
      <c r="C27" s="164" t="s">
        <v>87</v>
      </c>
      <c r="D27" s="162" t="s">
        <v>161</v>
      </c>
      <c r="E27" s="184">
        <v>5179.42</v>
      </c>
      <c r="F27" s="184">
        <v>12621.666666666668</v>
      </c>
      <c r="G27" s="169">
        <f>(F27-E27)/E27</f>
        <v>1.4368880428053079</v>
      </c>
      <c r="H27" s="184">
        <v>12149.333333333332</v>
      </c>
      <c r="I27" s="169">
        <f>(F27-H27)/H27</f>
        <v>3.8877304653204769E-2</v>
      </c>
    </row>
    <row r="28" spans="1:9" ht="16.5">
      <c r="A28" s="130"/>
      <c r="B28" s="177" t="s">
        <v>19</v>
      </c>
      <c r="C28" s="164" t="s">
        <v>99</v>
      </c>
      <c r="D28" s="162" t="s">
        <v>161</v>
      </c>
      <c r="E28" s="184">
        <v>12151.68</v>
      </c>
      <c r="F28" s="184">
        <v>22266.555555555555</v>
      </c>
      <c r="G28" s="169">
        <f>(F28-E28)/E28</f>
        <v>0.83238495052170192</v>
      </c>
      <c r="H28" s="184">
        <v>21366</v>
      </c>
      <c r="I28" s="169">
        <f>(F28-H28)/H28</f>
        <v>4.2149001008871791E-2</v>
      </c>
    </row>
    <row r="29" spans="1:9" ht="17.25" thickBot="1">
      <c r="A29" s="131"/>
      <c r="B29" s="177" t="s">
        <v>17</v>
      </c>
      <c r="C29" s="164" t="s">
        <v>97</v>
      </c>
      <c r="D29" s="162" t="s">
        <v>161</v>
      </c>
      <c r="E29" s="184">
        <v>5460.6374999999998</v>
      </c>
      <c r="F29" s="184">
        <v>18641.555555555555</v>
      </c>
      <c r="G29" s="169">
        <f>(F29-E29)/E29</f>
        <v>2.4138057242502464</v>
      </c>
      <c r="H29" s="184">
        <v>17822.077777777777</v>
      </c>
      <c r="I29" s="169">
        <f>(F29-H29)/H29</f>
        <v>4.5981045981046E-2</v>
      </c>
    </row>
    <row r="30" spans="1:9" ht="16.5">
      <c r="A30" s="37"/>
      <c r="B30" s="177" t="s">
        <v>5</v>
      </c>
      <c r="C30" s="164" t="s">
        <v>85</v>
      </c>
      <c r="D30" s="162" t="s">
        <v>161</v>
      </c>
      <c r="E30" s="184">
        <v>18121.78</v>
      </c>
      <c r="F30" s="184">
        <v>20663.349999999999</v>
      </c>
      <c r="G30" s="169">
        <f>(F30-E30)/E30</f>
        <v>0.1402494677675151</v>
      </c>
      <c r="H30" s="184">
        <v>19645.674999999999</v>
      </c>
      <c r="I30" s="169">
        <f>(F30-H30)/H30</f>
        <v>5.1801477933438242E-2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12370.580000000002</v>
      </c>
      <c r="F31" s="187">
        <v>29330.444444444445</v>
      </c>
      <c r="G31" s="171">
        <f>(F31-E31)/E31</f>
        <v>1.3709837731492331</v>
      </c>
      <c r="H31" s="187">
        <v>25744.266666666666</v>
      </c>
      <c r="I31" s="171">
        <f>(F31-H31)/H31</f>
        <v>0.13930005558950778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133367.02527777778</v>
      </c>
      <c r="F32" s="100">
        <f>SUM(F16:F31)</f>
        <v>258579.52222222224</v>
      </c>
      <c r="G32" s="101">
        <f t="shared" ref="G32" si="0">(F32-E32)/E32</f>
        <v>0.93885648782861419</v>
      </c>
      <c r="H32" s="100">
        <f>SUM(H16:H31)</f>
        <v>256778.70634920633</v>
      </c>
      <c r="I32" s="104">
        <f t="shared" ref="I32" si="1">(F32-H32)/H32</f>
        <v>7.0131043910116302E-3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12672.66</v>
      </c>
      <c r="F34" s="190">
        <v>34080.885714285716</v>
      </c>
      <c r="G34" s="169">
        <f>(F34-E34)/E34</f>
        <v>1.6893237658301981</v>
      </c>
      <c r="H34" s="190">
        <v>36211.157142857141</v>
      </c>
      <c r="I34" s="169">
        <f>(F34-H34)/H34</f>
        <v>-5.8829145397570733E-2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8131.4740476190473</v>
      </c>
      <c r="F35" s="184">
        <v>22282.5</v>
      </c>
      <c r="G35" s="169">
        <f>(F35-E35)/E35</f>
        <v>1.7402780688360522</v>
      </c>
      <c r="H35" s="184">
        <v>22549</v>
      </c>
      <c r="I35" s="169">
        <f>(F35-H35)/H35</f>
        <v>-1.1818705929309503E-2</v>
      </c>
    </row>
    <row r="36" spans="1:9" ht="16.5">
      <c r="A36" s="37"/>
      <c r="B36" s="179" t="s">
        <v>30</v>
      </c>
      <c r="C36" s="164" t="s">
        <v>104</v>
      </c>
      <c r="D36" s="160" t="s">
        <v>161</v>
      </c>
      <c r="E36" s="184">
        <v>8734.5311111111114</v>
      </c>
      <c r="F36" s="184">
        <v>27188.222222222223</v>
      </c>
      <c r="G36" s="169">
        <f>(F36-E36)/E36</f>
        <v>2.1127283052019075</v>
      </c>
      <c r="H36" s="184">
        <v>26116</v>
      </c>
      <c r="I36" s="169">
        <f>(F36-H36)/H36</f>
        <v>4.1056142679668506E-2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12496.880000000001</v>
      </c>
      <c r="F37" s="184">
        <v>22533.155555555553</v>
      </c>
      <c r="G37" s="169">
        <f>(F37-E37)/E37</f>
        <v>0.80310249882815166</v>
      </c>
      <c r="H37" s="184">
        <v>20911</v>
      </c>
      <c r="I37" s="169">
        <f>(F37-H37)/H37</f>
        <v>7.7574269788893563E-2</v>
      </c>
    </row>
    <row r="38" spans="1:9" ht="17.25" thickBot="1">
      <c r="A38" s="38"/>
      <c r="B38" s="179" t="s">
        <v>27</v>
      </c>
      <c r="C38" s="164" t="s">
        <v>101</v>
      </c>
      <c r="D38" s="172" t="s">
        <v>161</v>
      </c>
      <c r="E38" s="187">
        <v>12194.642222222221</v>
      </c>
      <c r="F38" s="187">
        <v>20768.625</v>
      </c>
      <c r="G38" s="171">
        <f>(F38-E38)/E38</f>
        <v>0.70309424594298175</v>
      </c>
      <c r="H38" s="187">
        <v>19068.625</v>
      </c>
      <c r="I38" s="171">
        <f>(F38-H38)/H38</f>
        <v>8.9151682410241961E-2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54230.187380952382</v>
      </c>
      <c r="F39" s="102">
        <f>SUM(F34:F38)</f>
        <v>126853.38849206349</v>
      </c>
      <c r="G39" s="103">
        <f t="shared" ref="G39" si="2">(F39-E39)/E39</f>
        <v>1.3391655942649208</v>
      </c>
      <c r="H39" s="102">
        <f>SUM(H34:H38)</f>
        <v>124855.78214285715</v>
      </c>
      <c r="I39" s="104">
        <f t="shared" ref="I39" si="3">(F39-H39)/H39</f>
        <v>1.5999309883147621E-2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136419.5</v>
      </c>
      <c r="F41" s="184">
        <v>222529.6</v>
      </c>
      <c r="G41" s="169">
        <f>(F41-E41)/E41</f>
        <v>0.63121547872554884</v>
      </c>
      <c r="H41" s="184">
        <v>228781.33333333334</v>
      </c>
      <c r="I41" s="169">
        <f>(F41-H41)/H41</f>
        <v>-2.7326238737426147E-2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90050.980952380953</v>
      </c>
      <c r="F42" s="184">
        <v>256271.625</v>
      </c>
      <c r="G42" s="169">
        <f>(F42-E42)/E42</f>
        <v>1.845850453705959</v>
      </c>
      <c r="H42" s="184">
        <v>257521.625</v>
      </c>
      <c r="I42" s="169">
        <f>(F42-H42)/H42</f>
        <v>-4.8539612935418527E-3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40322.666666666672</v>
      </c>
      <c r="F43" s="192">
        <v>117332.66666666667</v>
      </c>
      <c r="G43" s="169">
        <f>(F43-E43)/E43</f>
        <v>1.9098439256662916</v>
      </c>
      <c r="H43" s="192">
        <v>116999.33333333333</v>
      </c>
      <c r="I43" s="169">
        <f>(F43-H43)/H43</f>
        <v>2.8490190827298993E-3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180091.13333333333</v>
      </c>
      <c r="F44" s="185">
        <v>343980.02857142861</v>
      </c>
      <c r="G44" s="169">
        <f>(F44-E44)/E44</f>
        <v>0.91003311603770587</v>
      </c>
      <c r="H44" s="185">
        <v>342558.16666666663</v>
      </c>
      <c r="I44" s="169">
        <f>(F44-H44)/H44</f>
        <v>4.1507167048379237E-3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291304.68</v>
      </c>
      <c r="F45" s="185">
        <v>527587.25</v>
      </c>
      <c r="G45" s="169">
        <f>(F45-E45)/E45</f>
        <v>0.81111834523221538</v>
      </c>
      <c r="H45" s="185">
        <v>520462.25</v>
      </c>
      <c r="I45" s="169">
        <f>(F45-H45)/H45</f>
        <v>1.3689753675698862E-2</v>
      </c>
    </row>
    <row r="46" spans="1:9" ht="16.5" customHeight="1" thickBot="1">
      <c r="A46" s="38"/>
      <c r="B46" s="177" t="s">
        <v>34</v>
      </c>
      <c r="C46" s="164" t="s">
        <v>154</v>
      </c>
      <c r="D46" s="160" t="s">
        <v>161</v>
      </c>
      <c r="E46" s="188">
        <v>46897.5</v>
      </c>
      <c r="F46" s="188">
        <v>111136</v>
      </c>
      <c r="G46" s="175">
        <f>(F46-E46)/E46</f>
        <v>1.3697638466869235</v>
      </c>
      <c r="H46" s="188">
        <v>105336.625</v>
      </c>
      <c r="I46" s="175">
        <f>(F46-H46)/H46</f>
        <v>5.5055637106277137E-2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785086.4609523809</v>
      </c>
      <c r="F47" s="83">
        <f>SUM(F41:F46)</f>
        <v>1578837.1702380953</v>
      </c>
      <c r="G47" s="103">
        <f t="shared" ref="G47" si="4">(F47-E47)/E47</f>
        <v>1.0110360434987289</v>
      </c>
      <c r="H47" s="102">
        <f>SUM(H41:H46)</f>
        <v>1571659.3333333335</v>
      </c>
      <c r="I47" s="104">
        <f t="shared" ref="I47" si="5">(F47-H47)/H47</f>
        <v>4.5670437304872981E-3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76835.877777777772</v>
      </c>
      <c r="F49" s="182">
        <v>168547.55555555556</v>
      </c>
      <c r="G49" s="169">
        <f>(F49-E49)/E49</f>
        <v>1.1936048683275711</v>
      </c>
      <c r="H49" s="182">
        <v>174086.44444444444</v>
      </c>
      <c r="I49" s="169">
        <f>(F49-H49)/H49</f>
        <v>-3.1816887906263608E-2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141332.28888888887</v>
      </c>
      <c r="F50" s="185">
        <v>402659.75</v>
      </c>
      <c r="G50" s="169">
        <f>(F50-E50)/E50</f>
        <v>1.8490287192373909</v>
      </c>
      <c r="H50" s="185">
        <v>402659.75</v>
      </c>
      <c r="I50" s="169">
        <f>(F50-H50)/H50</f>
        <v>0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17560</v>
      </c>
      <c r="F51" s="185">
        <v>36999</v>
      </c>
      <c r="G51" s="169">
        <f>(F51-E51)/E51</f>
        <v>1.1070045558086561</v>
      </c>
      <c r="H51" s="185">
        <v>36999</v>
      </c>
      <c r="I51" s="169">
        <f>(F51-H51)/H51</f>
        <v>0</v>
      </c>
    </row>
    <row r="52" spans="1:9" ht="16.5">
      <c r="A52" s="37"/>
      <c r="B52" s="177" t="s">
        <v>50</v>
      </c>
      <c r="C52" s="164" t="s">
        <v>159</v>
      </c>
      <c r="D52" s="160" t="s">
        <v>112</v>
      </c>
      <c r="E52" s="185">
        <v>189082.66666666666</v>
      </c>
      <c r="F52" s="185">
        <v>724250</v>
      </c>
      <c r="G52" s="169">
        <f>(F52-E52)/E52</f>
        <v>2.8303352325614197</v>
      </c>
      <c r="H52" s="185">
        <v>724250</v>
      </c>
      <c r="I52" s="169">
        <f>(F52-H52)/H52</f>
        <v>0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45691.551111111112</v>
      </c>
      <c r="F53" s="185">
        <v>129208.8</v>
      </c>
      <c r="G53" s="169">
        <f>(F53-E53)/E53</f>
        <v>1.8278488442161784</v>
      </c>
      <c r="H53" s="185">
        <v>128513.8</v>
      </c>
      <c r="I53" s="169">
        <f>(F53-H53)/H53</f>
        <v>5.407979532159192E-3</v>
      </c>
    </row>
    <row r="54" spans="1:9" ht="16.5" customHeight="1" thickBot="1">
      <c r="A54" s="38"/>
      <c r="B54" s="177" t="s">
        <v>48</v>
      </c>
      <c r="C54" s="164" t="s">
        <v>157</v>
      </c>
      <c r="D54" s="161" t="s">
        <v>114</v>
      </c>
      <c r="E54" s="188">
        <v>190923.75</v>
      </c>
      <c r="F54" s="188">
        <v>454299.72166666668</v>
      </c>
      <c r="G54" s="175">
        <f>(F54-E54)/E54</f>
        <v>1.3794824984668836</v>
      </c>
      <c r="H54" s="188">
        <v>448365.83333333331</v>
      </c>
      <c r="I54" s="175">
        <f>(F54-H54)/H54</f>
        <v>1.3234479284958968E-2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661426.13444444444</v>
      </c>
      <c r="F55" s="83">
        <f>SUM(F49:F54)</f>
        <v>1915964.8272222222</v>
      </c>
      <c r="G55" s="103">
        <f t="shared" ref="G55" si="6">(F55-E55)/E55</f>
        <v>1.8967177549334513</v>
      </c>
      <c r="H55" s="83">
        <f>SUM(H49:H54)</f>
        <v>1914874.8277777778</v>
      </c>
      <c r="I55" s="104">
        <f t="shared" ref="I55" si="7">(F55-H55)/H55</f>
        <v>5.6922751745051717E-4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55</v>
      </c>
      <c r="C57" s="167" t="s">
        <v>122</v>
      </c>
      <c r="D57" s="168" t="s">
        <v>120</v>
      </c>
      <c r="E57" s="182">
        <v>46379.647619047617</v>
      </c>
      <c r="F57" s="143">
        <v>92581.333333333328</v>
      </c>
      <c r="G57" s="170">
        <f>(F57-E57)/E57</f>
        <v>0.99616293107218823</v>
      </c>
      <c r="H57" s="143">
        <v>96206.333333333328</v>
      </c>
      <c r="I57" s="170">
        <f>(F57-H57)/H57</f>
        <v>-3.7679432054022778E-2</v>
      </c>
    </row>
    <row r="58" spans="1:9" ht="16.5">
      <c r="A58" s="109"/>
      <c r="B58" s="199" t="s">
        <v>38</v>
      </c>
      <c r="C58" s="164" t="s">
        <v>115</v>
      </c>
      <c r="D58" s="160" t="s">
        <v>114</v>
      </c>
      <c r="E58" s="185">
        <v>35705.53333333334</v>
      </c>
      <c r="F58" s="196">
        <v>74250</v>
      </c>
      <c r="G58" s="169">
        <f>(F58-E58)/E58</f>
        <v>1.0795096184905044</v>
      </c>
      <c r="H58" s="196">
        <v>75316.666666666672</v>
      </c>
      <c r="I58" s="169">
        <f>(F58-H58)/H58</f>
        <v>-1.4162425315335314E-2</v>
      </c>
    </row>
    <row r="59" spans="1:9" ht="16.5">
      <c r="A59" s="109"/>
      <c r="B59" s="199" t="s">
        <v>54</v>
      </c>
      <c r="C59" s="164" t="s">
        <v>121</v>
      </c>
      <c r="D59" s="160" t="s">
        <v>120</v>
      </c>
      <c r="E59" s="185">
        <v>44694.71428571429</v>
      </c>
      <c r="F59" s="196">
        <v>93026.857142857145</v>
      </c>
      <c r="G59" s="169">
        <f>(F59-E59)/E59</f>
        <v>1.0813838645029932</v>
      </c>
      <c r="H59" s="196">
        <v>94271.142857142855</v>
      </c>
      <c r="I59" s="169">
        <f>(F59-H59)/H59</f>
        <v>-1.3199009543899165E-2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45863.25</v>
      </c>
      <c r="F60" s="196">
        <v>64688.333333333336</v>
      </c>
      <c r="G60" s="169">
        <f>(F60-E60)/E60</f>
        <v>0.41046117170792162</v>
      </c>
      <c r="H60" s="196">
        <v>64688.333333333336</v>
      </c>
      <c r="I60" s="169">
        <f>(F60-H60)/H60</f>
        <v>0</v>
      </c>
    </row>
    <row r="61" spans="1:9" s="126" customFormat="1" ht="16.5">
      <c r="A61" s="148"/>
      <c r="B61" s="199" t="s">
        <v>43</v>
      </c>
      <c r="C61" s="164" t="s">
        <v>119</v>
      </c>
      <c r="D61" s="160" t="s">
        <v>114</v>
      </c>
      <c r="E61" s="185">
        <v>4845.55</v>
      </c>
      <c r="F61" s="194">
        <v>32995</v>
      </c>
      <c r="G61" s="169">
        <f>(F61-E61)/E61</f>
        <v>5.8093405289389235</v>
      </c>
      <c r="H61" s="194">
        <v>32995</v>
      </c>
      <c r="I61" s="169">
        <f>(F61-H61)/H61</f>
        <v>0</v>
      </c>
    </row>
    <row r="62" spans="1:9" s="126" customFormat="1" ht="17.25" thickBot="1">
      <c r="A62" s="148"/>
      <c r="B62" s="200" t="s">
        <v>56</v>
      </c>
      <c r="C62" s="165" t="s">
        <v>123</v>
      </c>
      <c r="D62" s="161" t="s">
        <v>120</v>
      </c>
      <c r="E62" s="188">
        <v>383122</v>
      </c>
      <c r="F62" s="197">
        <v>598000</v>
      </c>
      <c r="G62" s="174">
        <f>(F62-E62)/E62</f>
        <v>0.5608605091850638</v>
      </c>
      <c r="H62" s="197">
        <v>598000</v>
      </c>
      <c r="I62" s="174">
        <f>(F62-H62)/H62</f>
        <v>0</v>
      </c>
    </row>
    <row r="63" spans="1:9" s="126" customFormat="1" ht="16.5">
      <c r="A63" s="148"/>
      <c r="B63" s="94" t="s">
        <v>40</v>
      </c>
      <c r="C63" s="163" t="s">
        <v>117</v>
      </c>
      <c r="D63" s="160" t="s">
        <v>114</v>
      </c>
      <c r="E63" s="185">
        <v>30750.04</v>
      </c>
      <c r="F63" s="195">
        <v>59318.25</v>
      </c>
      <c r="G63" s="169">
        <f>(F63-E63)/E63</f>
        <v>0.92904627115932203</v>
      </c>
      <c r="H63" s="195">
        <v>58758.25</v>
      </c>
      <c r="I63" s="169">
        <f>(F63-H63)/H63</f>
        <v>9.5305765573345021E-3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36616.520000000004</v>
      </c>
      <c r="F64" s="196">
        <v>90286.25</v>
      </c>
      <c r="G64" s="169">
        <f>(F64-E64)/E64</f>
        <v>1.4657244871986739</v>
      </c>
      <c r="H64" s="196">
        <v>89411.25</v>
      </c>
      <c r="I64" s="169">
        <f>(F64-H64)/H64</f>
        <v>9.7862405457926158E-3</v>
      </c>
    </row>
    <row r="65" spans="1:9" ht="16.5" customHeight="1" thickBot="1">
      <c r="A65" s="110"/>
      <c r="B65" s="200" t="s">
        <v>42</v>
      </c>
      <c r="C65" s="165" t="s">
        <v>198</v>
      </c>
      <c r="D65" s="161" t="s">
        <v>114</v>
      </c>
      <c r="E65" s="188">
        <v>19921.8</v>
      </c>
      <c r="F65" s="197">
        <v>43435</v>
      </c>
      <c r="G65" s="174">
        <f>(F65-E65)/E65</f>
        <v>1.1802748747603129</v>
      </c>
      <c r="H65" s="197">
        <v>42935</v>
      </c>
      <c r="I65" s="174">
        <f>(F65-H65)/H65</f>
        <v>1.164551065564225E-2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647899.05523809534</v>
      </c>
      <c r="F66" s="99">
        <f>SUM(F57:F65)</f>
        <v>1148581.0238095238</v>
      </c>
      <c r="G66" s="101">
        <f t="shared" ref="G66" si="8">(F66-E66)/E66</f>
        <v>0.77277774141441469</v>
      </c>
      <c r="H66" s="99">
        <f>SUM(H57:H65)</f>
        <v>1152581.9761904762</v>
      </c>
      <c r="I66" s="152">
        <f t="shared" ref="I66" si="9">(F66-H66)/H66</f>
        <v>-3.4712952862376066E-3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64</v>
      </c>
      <c r="C68" s="164" t="s">
        <v>133</v>
      </c>
      <c r="D68" s="168" t="s">
        <v>127</v>
      </c>
      <c r="E68" s="182">
        <v>35714.949999999997</v>
      </c>
      <c r="F68" s="190">
        <v>103226.33333333333</v>
      </c>
      <c r="G68" s="169">
        <f>(F68-E68)/E68</f>
        <v>1.8902835740588559</v>
      </c>
      <c r="H68" s="190">
        <v>113226.33333333333</v>
      </c>
      <c r="I68" s="169">
        <f>(F68-H68)/H68</f>
        <v>-8.8318677339488172E-2</v>
      </c>
    </row>
    <row r="69" spans="1:9" ht="16.5">
      <c r="A69" s="37"/>
      <c r="B69" s="177" t="s">
        <v>61</v>
      </c>
      <c r="C69" s="164" t="s">
        <v>130</v>
      </c>
      <c r="D69" s="162" t="s">
        <v>216</v>
      </c>
      <c r="E69" s="185">
        <v>169642.28571428571</v>
      </c>
      <c r="F69" s="184">
        <v>488488.28571428574</v>
      </c>
      <c r="G69" s="169">
        <f>(F69-E69)/E69</f>
        <v>1.8795195941712646</v>
      </c>
      <c r="H69" s="184">
        <v>497631.14285714284</v>
      </c>
      <c r="I69" s="169">
        <f>(F69-H69)/H69</f>
        <v>-1.8372759169298578E-2</v>
      </c>
    </row>
    <row r="70" spans="1:9" ht="16.5">
      <c r="A70" s="37"/>
      <c r="B70" s="177" t="s">
        <v>59</v>
      </c>
      <c r="C70" s="164" t="s">
        <v>128</v>
      </c>
      <c r="D70" s="162" t="s">
        <v>124</v>
      </c>
      <c r="E70" s="185">
        <v>61478.133333333339</v>
      </c>
      <c r="F70" s="184">
        <v>182066.625</v>
      </c>
      <c r="G70" s="169">
        <f>(F70-E70)/E70</f>
        <v>1.961485899593568</v>
      </c>
      <c r="H70" s="184">
        <v>185289.75</v>
      </c>
      <c r="I70" s="169">
        <f>(F70-H70)/H70</f>
        <v>-1.7395052883389394E-2</v>
      </c>
    </row>
    <row r="71" spans="1:9" ht="16.5">
      <c r="A71" s="37"/>
      <c r="B71" s="177" t="s">
        <v>60</v>
      </c>
      <c r="C71" s="164" t="s">
        <v>129</v>
      </c>
      <c r="D71" s="162" t="s">
        <v>215</v>
      </c>
      <c r="E71" s="185">
        <v>426467.48095238098</v>
      </c>
      <c r="F71" s="184">
        <v>896592</v>
      </c>
      <c r="G71" s="169">
        <f>(F71-E71)/E71</f>
        <v>1.1023689731225081</v>
      </c>
      <c r="H71" s="184">
        <v>896592</v>
      </c>
      <c r="I71" s="169">
        <f>(F71-H71)/H71</f>
        <v>0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84579.333333333328</v>
      </c>
      <c r="F72" s="184">
        <v>231709.33333333334</v>
      </c>
      <c r="G72" s="169">
        <f>(F72-E72)/E72</f>
        <v>1.7395502447406381</v>
      </c>
      <c r="H72" s="184">
        <v>231709.33333333334</v>
      </c>
      <c r="I72" s="169">
        <f>(F72-H72)/H72</f>
        <v>0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47093.166666666672</v>
      </c>
      <c r="F73" s="193">
        <v>106504.22222222222</v>
      </c>
      <c r="G73" s="175">
        <f>(F73-E73)/E73</f>
        <v>1.2615642514778622</v>
      </c>
      <c r="H73" s="193">
        <v>106504.22222222222</v>
      </c>
      <c r="I73" s="175">
        <f>(F73-H73)/H73</f>
        <v>0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824975.35000000009</v>
      </c>
      <c r="F74" s="83">
        <f>SUM(F68:F73)</f>
        <v>2008586.7996031744</v>
      </c>
      <c r="G74" s="103">
        <f t="shared" ref="G74" si="10">(F74-E74)/E74</f>
        <v>1.4347234127700594</v>
      </c>
      <c r="H74" s="83">
        <f>SUM(H68:H73)</f>
        <v>2030952.7817460317</v>
      </c>
      <c r="I74" s="104">
        <f t="shared" ref="I74" si="11">(F74-H74)/H74</f>
        <v>-1.1012556443399438E-2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17695.305714285714</v>
      </c>
      <c r="F76" s="182">
        <v>36669.599999999999</v>
      </c>
      <c r="G76" s="169">
        <f>(F76-E76)/E76</f>
        <v>1.0722784105615095</v>
      </c>
      <c r="H76" s="182">
        <v>40935.5</v>
      </c>
      <c r="I76" s="169">
        <f>(F76-H76)/H76</f>
        <v>-0.10421028202904573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51238.933333333334</v>
      </c>
      <c r="F77" s="185">
        <v>99161.625</v>
      </c>
      <c r="G77" s="169">
        <f>(F77-E77)/E77</f>
        <v>0.93527886997387399</v>
      </c>
      <c r="H77" s="185">
        <v>100954.75</v>
      </c>
      <c r="I77" s="169">
        <f>(F77-H77)/H77</f>
        <v>-1.7761670451365588E-2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35932.813333333339</v>
      </c>
      <c r="F78" s="185">
        <v>75754.666666666672</v>
      </c>
      <c r="G78" s="169">
        <f>(F78-E78)/E78</f>
        <v>1.1082308797789651</v>
      </c>
      <c r="H78" s="185">
        <v>77036.600000000006</v>
      </c>
      <c r="I78" s="169">
        <f>(F78-H78)/H78</f>
        <v>-1.6640575172493777E-2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15872.267857142859</v>
      </c>
      <c r="F79" s="185">
        <v>44707.875</v>
      </c>
      <c r="G79" s="169">
        <f>(F79-E79)/E79</f>
        <v>1.816728863347685</v>
      </c>
      <c r="H79" s="185">
        <v>45049.714285714283</v>
      </c>
      <c r="I79" s="169">
        <f>(F79-H79)/H79</f>
        <v>-7.5880455877315803E-3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25502</v>
      </c>
      <c r="F80" s="188">
        <v>49932.5</v>
      </c>
      <c r="G80" s="169">
        <f>(F80-E80)/E80</f>
        <v>0.95798368755391738</v>
      </c>
      <c r="H80" s="188">
        <v>49932.5</v>
      </c>
      <c r="I80" s="169">
        <f>(F80-H80)/H80</f>
        <v>0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146241.32023809524</v>
      </c>
      <c r="F81" s="83">
        <f>SUM(F76:F80)</f>
        <v>306226.26666666666</v>
      </c>
      <c r="G81" s="103">
        <f t="shared" ref="G81" si="12">(F81-E81)/E81</f>
        <v>1.0939790899596653</v>
      </c>
      <c r="H81" s="83">
        <f>SUM(H76:H80)</f>
        <v>313909.0642857143</v>
      </c>
      <c r="I81" s="104">
        <f t="shared" ref="I81" si="13">(F81-H81)/H81</f>
        <v>-2.4474596286442021E-2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80</v>
      </c>
      <c r="C83" s="164" t="s">
        <v>151</v>
      </c>
      <c r="D83" s="168" t="s">
        <v>150</v>
      </c>
      <c r="E83" s="185">
        <v>29808.809523809527</v>
      </c>
      <c r="F83" s="182">
        <v>63297.3</v>
      </c>
      <c r="G83" s="170">
        <f>(F83-E83)/E83</f>
        <v>1.1234427342508206</v>
      </c>
      <c r="H83" s="182">
        <v>64587.3</v>
      </c>
      <c r="I83" s="170">
        <f>(F83-H83)/H83</f>
        <v>-1.9972966821650694E-2</v>
      </c>
    </row>
    <row r="84" spans="1:11" ht="16.5">
      <c r="A84" s="37"/>
      <c r="B84" s="177" t="s">
        <v>78</v>
      </c>
      <c r="C84" s="164" t="s">
        <v>149</v>
      </c>
      <c r="D84" s="160" t="s">
        <v>147</v>
      </c>
      <c r="E84" s="185">
        <v>25836.990476190476</v>
      </c>
      <c r="F84" s="185">
        <v>44024.777777777781</v>
      </c>
      <c r="G84" s="169">
        <f>(F84-E84)/E84</f>
        <v>0.70394372434157415</v>
      </c>
      <c r="H84" s="185">
        <v>44779.75</v>
      </c>
      <c r="I84" s="169">
        <f>(F84-H84)/H84</f>
        <v>-1.6859679257303112E-2</v>
      </c>
    </row>
    <row r="85" spans="1:11" ht="16.5">
      <c r="A85" s="37"/>
      <c r="B85" s="177" t="s">
        <v>75</v>
      </c>
      <c r="C85" s="164" t="s">
        <v>148</v>
      </c>
      <c r="D85" s="162" t="s">
        <v>145</v>
      </c>
      <c r="E85" s="185">
        <v>7904.3066666666664</v>
      </c>
      <c r="F85" s="185">
        <v>19061.142857142859</v>
      </c>
      <c r="G85" s="169">
        <f>(F85-E85)/E85</f>
        <v>1.4114882760718028</v>
      </c>
      <c r="H85" s="185">
        <v>19268.285714285714</v>
      </c>
      <c r="I85" s="169">
        <f>(F85-H85)/H85</f>
        <v>-1.075045596761507E-2</v>
      </c>
    </row>
    <row r="86" spans="1:11" ht="16.5">
      <c r="A86" s="37"/>
      <c r="B86" s="177" t="s">
        <v>77</v>
      </c>
      <c r="C86" s="164" t="s">
        <v>146</v>
      </c>
      <c r="D86" s="162" t="s">
        <v>162</v>
      </c>
      <c r="E86" s="185">
        <v>12141.161111111112</v>
      </c>
      <c r="F86" s="185">
        <v>36171.857142857145</v>
      </c>
      <c r="G86" s="169">
        <f>(F86-E86)/E86</f>
        <v>1.979274948402924</v>
      </c>
      <c r="H86" s="185">
        <v>36392.875</v>
      </c>
      <c r="I86" s="169">
        <f>(F86-H86)/H86</f>
        <v>-6.0731079130971399E-3</v>
      </c>
    </row>
    <row r="87" spans="1:11" ht="16.5">
      <c r="A87" s="37"/>
      <c r="B87" s="177" t="s">
        <v>74</v>
      </c>
      <c r="C87" s="164" t="s">
        <v>144</v>
      </c>
      <c r="D87" s="173" t="s">
        <v>142</v>
      </c>
      <c r="E87" s="194">
        <v>16433.686666666668</v>
      </c>
      <c r="F87" s="194">
        <v>28293</v>
      </c>
      <c r="G87" s="169">
        <f>(F87-E87)/E87</f>
        <v>0.72164655283273815</v>
      </c>
      <c r="H87" s="194">
        <v>28293</v>
      </c>
      <c r="I87" s="169">
        <f>(F87-H87)/H87</f>
        <v>0</v>
      </c>
    </row>
    <row r="88" spans="1:11" ht="16.5">
      <c r="A88" s="37"/>
      <c r="B88" s="177" t="s">
        <v>79</v>
      </c>
      <c r="C88" s="164" t="s">
        <v>155</v>
      </c>
      <c r="D88" s="173" t="s">
        <v>156</v>
      </c>
      <c r="E88" s="194">
        <v>57000</v>
      </c>
      <c r="F88" s="194">
        <v>156666</v>
      </c>
      <c r="G88" s="169">
        <f>(F88-E88)/E88</f>
        <v>1.7485263157894737</v>
      </c>
      <c r="H88" s="194">
        <v>156666</v>
      </c>
      <c r="I88" s="169">
        <f>(F88-H88)/H88</f>
        <v>0</v>
      </c>
    </row>
    <row r="89" spans="1:11" ht="16.5" customHeight="1" thickBot="1">
      <c r="A89" s="35"/>
      <c r="B89" s="178" t="s">
        <v>76</v>
      </c>
      <c r="C89" s="165" t="s">
        <v>143</v>
      </c>
      <c r="D89" s="161" t="s">
        <v>161</v>
      </c>
      <c r="E89" s="188">
        <v>16184</v>
      </c>
      <c r="F89" s="246">
        <v>40544.75</v>
      </c>
      <c r="G89" s="171">
        <f>(F89-E89)/E89</f>
        <v>1.5052366534849233</v>
      </c>
      <c r="H89" s="246">
        <v>40482.25</v>
      </c>
      <c r="I89" s="171">
        <f>(F89-H89)/H89</f>
        <v>1.5438865181653689E-3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165308.95444444445</v>
      </c>
      <c r="F90" s="83">
        <f>SUM(F83:F89)</f>
        <v>388058.8277777778</v>
      </c>
      <c r="G90" s="111">
        <f t="shared" ref="G90:G91" si="14">(F90-E90)/E90</f>
        <v>1.3474761490200649</v>
      </c>
      <c r="H90" s="83">
        <f>SUM(H83:H89)</f>
        <v>390469.46071428573</v>
      </c>
      <c r="I90" s="104">
        <f t="shared" ref="I90:I91" si="15">(F90-H90)/H90</f>
        <v>-6.1736785563156682E-3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3418534.4879761902</v>
      </c>
      <c r="F91" s="99">
        <f>SUM(F32,F39,F47,F55,F66,F74,F81,F90)</f>
        <v>7731687.8260317454</v>
      </c>
      <c r="G91" s="101">
        <f t="shared" si="14"/>
        <v>1.2616965992959717</v>
      </c>
      <c r="H91" s="99">
        <f>SUM(H32,H39,H47,H55,H66,H74,H81,H90)</f>
        <v>7756081.9325396828</v>
      </c>
      <c r="I91" s="112">
        <f t="shared" si="15"/>
        <v>-3.1451584343887558E-3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4"/>
    </row>
    <row r="16" spans="1:12" ht="18">
      <c r="A16" s="87"/>
      <c r="B16" s="235" t="s">
        <v>4</v>
      </c>
      <c r="C16" s="163" t="s">
        <v>163</v>
      </c>
      <c r="D16" s="236">
        <v>25000</v>
      </c>
      <c r="E16" s="236">
        <v>25000</v>
      </c>
      <c r="F16" s="236">
        <v>21000</v>
      </c>
      <c r="G16" s="155">
        <v>25000</v>
      </c>
      <c r="H16" s="155">
        <v>30000</v>
      </c>
      <c r="I16" s="155">
        <f>AVERAGE(D16:H16)</f>
        <v>25200</v>
      </c>
      <c r="K16" s="234"/>
      <c r="L16" s="237"/>
    </row>
    <row r="17" spans="1:16" ht="18">
      <c r="A17" s="88"/>
      <c r="B17" s="238" t="s">
        <v>5</v>
      </c>
      <c r="C17" s="164" t="s">
        <v>164</v>
      </c>
      <c r="D17" s="202">
        <v>18000</v>
      </c>
      <c r="E17" s="202">
        <v>20000</v>
      </c>
      <c r="F17" s="202">
        <v>15500</v>
      </c>
      <c r="G17" s="125">
        <v>22500</v>
      </c>
      <c r="H17" s="125">
        <v>16666</v>
      </c>
      <c r="I17" s="155">
        <f t="shared" ref="I17:I40" si="0">AVERAGE(D17:H17)</f>
        <v>18533.2</v>
      </c>
      <c r="K17" s="234"/>
      <c r="L17" s="237"/>
    </row>
    <row r="18" spans="1:16" ht="18">
      <c r="A18" s="88"/>
      <c r="B18" s="238" t="s">
        <v>6</v>
      </c>
      <c r="C18" s="164" t="s">
        <v>165</v>
      </c>
      <c r="D18" s="202">
        <v>16500</v>
      </c>
      <c r="E18" s="239">
        <v>20000</v>
      </c>
      <c r="F18" s="202">
        <v>18000</v>
      </c>
      <c r="G18" s="125">
        <v>17500</v>
      </c>
      <c r="H18" s="125">
        <v>18333</v>
      </c>
      <c r="I18" s="155">
        <f t="shared" si="0"/>
        <v>18066.599999999999</v>
      </c>
      <c r="K18" s="234"/>
      <c r="L18" s="237"/>
    </row>
    <row r="19" spans="1:16" ht="18">
      <c r="A19" s="88"/>
      <c r="B19" s="238" t="s">
        <v>7</v>
      </c>
      <c r="C19" s="164" t="s">
        <v>166</v>
      </c>
      <c r="D19" s="202">
        <v>12000</v>
      </c>
      <c r="E19" s="202">
        <v>15000</v>
      </c>
      <c r="F19" s="202">
        <v>16500</v>
      </c>
      <c r="G19" s="125">
        <v>15000</v>
      </c>
      <c r="H19" s="125">
        <v>10000</v>
      </c>
      <c r="I19" s="155">
        <f t="shared" si="0"/>
        <v>13700</v>
      </c>
      <c r="K19" s="234"/>
      <c r="L19" s="237"/>
      <c r="P19" s="207"/>
    </row>
    <row r="20" spans="1:16" ht="18">
      <c r="A20" s="88"/>
      <c r="B20" s="238" t="s">
        <v>8</v>
      </c>
      <c r="C20" s="164" t="s">
        <v>167</v>
      </c>
      <c r="D20" s="202">
        <v>25000</v>
      </c>
      <c r="E20" s="202">
        <v>15000</v>
      </c>
      <c r="F20" s="239">
        <v>20000</v>
      </c>
      <c r="G20" s="125">
        <v>29000</v>
      </c>
      <c r="H20" s="125">
        <v>20000</v>
      </c>
      <c r="I20" s="155">
        <f t="shared" si="0"/>
        <v>21800</v>
      </c>
      <c r="K20" s="234"/>
      <c r="L20" s="237"/>
    </row>
    <row r="21" spans="1:16" ht="18.75" customHeight="1">
      <c r="A21" s="88"/>
      <c r="B21" s="238" t="s">
        <v>9</v>
      </c>
      <c r="C21" s="164" t="s">
        <v>168</v>
      </c>
      <c r="D21" s="202">
        <v>15000</v>
      </c>
      <c r="E21" s="202">
        <v>22000</v>
      </c>
      <c r="F21" s="202">
        <v>19000</v>
      </c>
      <c r="G21" s="125">
        <v>22500</v>
      </c>
      <c r="H21" s="125">
        <v>19000</v>
      </c>
      <c r="I21" s="155">
        <f t="shared" si="0"/>
        <v>19500</v>
      </c>
      <c r="K21" s="234"/>
      <c r="L21" s="237"/>
    </row>
    <row r="22" spans="1:16" ht="18">
      <c r="A22" s="88"/>
      <c r="B22" s="238" t="s">
        <v>10</v>
      </c>
      <c r="C22" s="164" t="s">
        <v>169</v>
      </c>
      <c r="D22" s="202">
        <v>15000</v>
      </c>
      <c r="E22" s="202">
        <v>20000</v>
      </c>
      <c r="F22" s="202">
        <v>13500</v>
      </c>
      <c r="G22" s="125">
        <v>15000</v>
      </c>
      <c r="H22" s="125">
        <v>20000</v>
      </c>
      <c r="I22" s="155">
        <f t="shared" si="0"/>
        <v>16700</v>
      </c>
      <c r="K22" s="234"/>
      <c r="L22" s="237"/>
    </row>
    <row r="23" spans="1:16" ht="18">
      <c r="A23" s="88"/>
      <c r="B23" s="238" t="s">
        <v>11</v>
      </c>
      <c r="C23" s="164" t="s">
        <v>170</v>
      </c>
      <c r="D23" s="202">
        <v>3000</v>
      </c>
      <c r="E23" s="202">
        <v>4000</v>
      </c>
      <c r="F23" s="239">
        <v>6500</v>
      </c>
      <c r="G23" s="125">
        <v>5000</v>
      </c>
      <c r="H23" s="125">
        <v>5000</v>
      </c>
      <c r="I23" s="155">
        <f t="shared" si="0"/>
        <v>4700</v>
      </c>
      <c r="K23" s="234"/>
      <c r="L23" s="237"/>
    </row>
    <row r="24" spans="1:16" ht="18">
      <c r="A24" s="88"/>
      <c r="B24" s="238" t="s">
        <v>12</v>
      </c>
      <c r="C24" s="164" t="s">
        <v>171</v>
      </c>
      <c r="D24" s="202">
        <v>3000</v>
      </c>
      <c r="E24" s="202">
        <v>4000</v>
      </c>
      <c r="F24" s="202">
        <v>7000</v>
      </c>
      <c r="G24" s="125">
        <v>5000</v>
      </c>
      <c r="H24" s="125">
        <v>5666</v>
      </c>
      <c r="I24" s="155">
        <f t="shared" si="0"/>
        <v>4933.2</v>
      </c>
      <c r="K24" s="234"/>
      <c r="L24" s="237"/>
    </row>
    <row r="25" spans="1:16" ht="18">
      <c r="A25" s="88"/>
      <c r="B25" s="238" t="s">
        <v>13</v>
      </c>
      <c r="C25" s="164" t="s">
        <v>172</v>
      </c>
      <c r="D25" s="202">
        <v>3000</v>
      </c>
      <c r="E25" s="202">
        <v>4000</v>
      </c>
      <c r="F25" s="202">
        <v>6500</v>
      </c>
      <c r="G25" s="125">
        <v>5000</v>
      </c>
      <c r="H25" s="125">
        <v>5000</v>
      </c>
      <c r="I25" s="155">
        <f t="shared" si="0"/>
        <v>4700</v>
      </c>
      <c r="K25" s="234"/>
      <c r="L25" s="237"/>
    </row>
    <row r="26" spans="1:16" ht="18">
      <c r="A26" s="88"/>
      <c r="B26" s="238" t="s">
        <v>14</v>
      </c>
      <c r="C26" s="164" t="s">
        <v>173</v>
      </c>
      <c r="D26" s="202">
        <v>3000</v>
      </c>
      <c r="E26" s="202">
        <v>4000</v>
      </c>
      <c r="F26" s="202">
        <v>7000</v>
      </c>
      <c r="G26" s="125">
        <v>5000</v>
      </c>
      <c r="H26" s="125">
        <v>5000</v>
      </c>
      <c r="I26" s="155">
        <f t="shared" si="0"/>
        <v>4800</v>
      </c>
      <c r="K26" s="234"/>
      <c r="L26" s="237"/>
    </row>
    <row r="27" spans="1:16" ht="18">
      <c r="A27" s="88"/>
      <c r="B27" s="238" t="s">
        <v>15</v>
      </c>
      <c r="C27" s="164" t="s">
        <v>174</v>
      </c>
      <c r="D27" s="202">
        <v>15000</v>
      </c>
      <c r="E27" s="202">
        <v>18000</v>
      </c>
      <c r="F27" s="202">
        <v>17500</v>
      </c>
      <c r="G27" s="125">
        <v>17500</v>
      </c>
      <c r="H27" s="125">
        <v>13333</v>
      </c>
      <c r="I27" s="155">
        <f t="shared" si="0"/>
        <v>16266.6</v>
      </c>
      <c r="K27" s="234"/>
      <c r="L27" s="237"/>
    </row>
    <row r="28" spans="1:16" ht="18">
      <c r="A28" s="88"/>
      <c r="B28" s="238" t="s">
        <v>16</v>
      </c>
      <c r="C28" s="164" t="s">
        <v>175</v>
      </c>
      <c r="D28" s="202">
        <v>3000</v>
      </c>
      <c r="E28" s="202">
        <v>5000</v>
      </c>
      <c r="F28" s="202">
        <v>6000</v>
      </c>
      <c r="G28" s="125">
        <v>3000</v>
      </c>
      <c r="H28" s="125">
        <v>5000</v>
      </c>
      <c r="I28" s="155">
        <f t="shared" si="0"/>
        <v>4400</v>
      </c>
      <c r="K28" s="234"/>
      <c r="L28" s="237"/>
    </row>
    <row r="29" spans="1:16" ht="18">
      <c r="A29" s="88"/>
      <c r="B29" s="238" t="s">
        <v>17</v>
      </c>
      <c r="C29" s="164" t="s">
        <v>176</v>
      </c>
      <c r="D29" s="202">
        <v>15000</v>
      </c>
      <c r="E29" s="239">
        <v>20000</v>
      </c>
      <c r="F29" s="202">
        <v>18500</v>
      </c>
      <c r="G29" s="125">
        <v>18000</v>
      </c>
      <c r="H29" s="125">
        <v>20000</v>
      </c>
      <c r="I29" s="155">
        <f t="shared" si="0"/>
        <v>18300</v>
      </c>
      <c r="K29" s="234"/>
      <c r="L29" s="237"/>
    </row>
    <row r="30" spans="1:16" ht="18">
      <c r="A30" s="88"/>
      <c r="B30" s="238" t="s">
        <v>18</v>
      </c>
      <c r="C30" s="164" t="s">
        <v>177</v>
      </c>
      <c r="D30" s="202">
        <v>12500</v>
      </c>
      <c r="E30" s="202">
        <v>40000</v>
      </c>
      <c r="F30" s="202">
        <v>15000</v>
      </c>
      <c r="G30" s="125">
        <v>12000</v>
      </c>
      <c r="H30" s="125">
        <v>10000</v>
      </c>
      <c r="I30" s="155">
        <f t="shared" si="0"/>
        <v>17900</v>
      </c>
      <c r="K30" s="234"/>
      <c r="L30" s="237"/>
    </row>
    <row r="31" spans="1:16" ht="16.5" customHeight="1" thickBot="1">
      <c r="A31" s="89"/>
      <c r="B31" s="240" t="s">
        <v>19</v>
      </c>
      <c r="C31" s="165" t="s">
        <v>178</v>
      </c>
      <c r="D31" s="203">
        <v>22000</v>
      </c>
      <c r="E31" s="203">
        <v>22000</v>
      </c>
      <c r="F31" s="203">
        <v>20000</v>
      </c>
      <c r="G31" s="158">
        <v>21500</v>
      </c>
      <c r="H31" s="158">
        <v>20000</v>
      </c>
      <c r="I31" s="155">
        <f t="shared" si="0"/>
        <v>21100</v>
      </c>
      <c r="K31" s="234"/>
      <c r="L31" s="237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1"/>
      <c r="L32" s="242"/>
    </row>
    <row r="33" spans="1:12" ht="18">
      <c r="A33" s="87"/>
      <c r="B33" s="235" t="s">
        <v>26</v>
      </c>
      <c r="C33" s="166" t="s">
        <v>179</v>
      </c>
      <c r="D33" s="236">
        <v>19000</v>
      </c>
      <c r="E33" s="236">
        <v>25000</v>
      </c>
      <c r="F33" s="236">
        <v>22500</v>
      </c>
      <c r="G33" s="155">
        <v>17500</v>
      </c>
      <c r="H33" s="155">
        <v>16666</v>
      </c>
      <c r="I33" s="155">
        <f t="shared" si="0"/>
        <v>20133.2</v>
      </c>
      <c r="K33" s="243"/>
      <c r="L33" s="237"/>
    </row>
    <row r="34" spans="1:12" ht="18">
      <c r="A34" s="88"/>
      <c r="B34" s="238" t="s">
        <v>27</v>
      </c>
      <c r="C34" s="164" t="s">
        <v>180</v>
      </c>
      <c r="D34" s="202">
        <v>19000</v>
      </c>
      <c r="E34" s="202">
        <v>25000</v>
      </c>
      <c r="F34" s="202">
        <v>18000</v>
      </c>
      <c r="G34" s="125">
        <v>18500</v>
      </c>
      <c r="H34" s="125">
        <v>16000</v>
      </c>
      <c r="I34" s="155">
        <f t="shared" si="0"/>
        <v>19300</v>
      </c>
      <c r="K34" s="243"/>
      <c r="L34" s="237"/>
    </row>
    <row r="35" spans="1:12" ht="18">
      <c r="A35" s="88"/>
      <c r="B35" s="235" t="s">
        <v>28</v>
      </c>
      <c r="C35" s="164" t="s">
        <v>181</v>
      </c>
      <c r="D35" s="202">
        <v>25000</v>
      </c>
      <c r="E35" s="202">
        <v>30000</v>
      </c>
      <c r="F35" s="202">
        <v>37500</v>
      </c>
      <c r="G35" s="125">
        <v>33500</v>
      </c>
      <c r="H35" s="125">
        <v>31666</v>
      </c>
      <c r="I35" s="155">
        <f t="shared" si="0"/>
        <v>31533.200000000001</v>
      </c>
      <c r="K35" s="243"/>
      <c r="L35" s="237"/>
    </row>
    <row r="36" spans="1:12" ht="18">
      <c r="A36" s="88"/>
      <c r="B36" s="238" t="s">
        <v>29</v>
      </c>
      <c r="C36" s="164" t="s">
        <v>182</v>
      </c>
      <c r="D36" s="202">
        <v>15000</v>
      </c>
      <c r="E36" s="202">
        <v>17000</v>
      </c>
      <c r="F36" s="202">
        <v>16500</v>
      </c>
      <c r="G36" s="125">
        <v>15000</v>
      </c>
      <c r="H36" s="125">
        <v>14000</v>
      </c>
      <c r="I36" s="155">
        <f t="shared" si="0"/>
        <v>15500</v>
      </c>
      <c r="K36" s="243"/>
      <c r="L36" s="237"/>
    </row>
    <row r="37" spans="1:12" ht="16.5" customHeight="1" thickBot="1">
      <c r="A37" s="89"/>
      <c r="B37" s="235" t="s">
        <v>30</v>
      </c>
      <c r="C37" s="164" t="s">
        <v>183</v>
      </c>
      <c r="D37" s="202">
        <v>25000</v>
      </c>
      <c r="E37" s="202">
        <v>30000</v>
      </c>
      <c r="F37" s="202">
        <v>30000</v>
      </c>
      <c r="G37" s="125">
        <v>20000</v>
      </c>
      <c r="H37" s="125">
        <v>25000</v>
      </c>
      <c r="I37" s="155">
        <f t="shared" si="0"/>
        <v>26000</v>
      </c>
      <c r="K37" s="243"/>
      <c r="L37" s="237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1"/>
      <c r="L38" s="242"/>
    </row>
    <row r="39" spans="1:12" ht="18">
      <c r="A39" s="87"/>
      <c r="B39" s="244" t="s">
        <v>31</v>
      </c>
      <c r="C39" s="167" t="s">
        <v>213</v>
      </c>
      <c r="D39" s="181">
        <v>480000</v>
      </c>
      <c r="E39" s="181">
        <v>450000</v>
      </c>
      <c r="F39" s="181">
        <v>550000</v>
      </c>
      <c r="G39" s="245">
        <v>435000</v>
      </c>
      <c r="H39" s="245">
        <v>430000</v>
      </c>
      <c r="I39" s="155">
        <f t="shared" si="0"/>
        <v>469000</v>
      </c>
      <c r="K39" s="243"/>
      <c r="L39" s="237"/>
    </row>
    <row r="40" spans="1:12" ht="18.75" thickBot="1">
      <c r="A40" s="89"/>
      <c r="B40" s="240" t="s">
        <v>32</v>
      </c>
      <c r="C40" s="165" t="s">
        <v>185</v>
      </c>
      <c r="D40" s="187">
        <v>400000</v>
      </c>
      <c r="E40" s="187">
        <v>370000</v>
      </c>
      <c r="F40" s="187">
        <v>400000</v>
      </c>
      <c r="G40" s="157">
        <v>342500</v>
      </c>
      <c r="H40" s="157">
        <v>356666</v>
      </c>
      <c r="I40" s="155">
        <f t="shared" si="0"/>
        <v>373833.2</v>
      </c>
      <c r="K40" s="243"/>
      <c r="L40" s="237"/>
    </row>
    <row r="41" spans="1:12">
      <c r="D41" s="90">
        <f>SUM(D16:D40)</f>
        <v>1189000</v>
      </c>
      <c r="E41" s="90">
        <f t="shared" ref="E41:H41" si="1">SUM(E16:E40)</f>
        <v>1205000</v>
      </c>
      <c r="F41" s="90">
        <f t="shared" si="1"/>
        <v>1302000</v>
      </c>
      <c r="G41" s="90">
        <f t="shared" si="1"/>
        <v>1120500</v>
      </c>
      <c r="H41" s="90">
        <f t="shared" si="1"/>
        <v>1112996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07-11-2022</vt:lpstr>
      <vt:lpstr>By Order</vt:lpstr>
      <vt:lpstr>All Stores</vt:lpstr>
      <vt:lpstr>'07-11-2022'!Print_Titles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2022-08-03T10:29:16Z</cp:lastPrinted>
  <dcterms:created xsi:type="dcterms:W3CDTF">2010-10-20T06:23:14Z</dcterms:created>
  <dcterms:modified xsi:type="dcterms:W3CDTF">2022-11-09T09:39:19Z</dcterms:modified>
</cp:coreProperties>
</file>