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03-10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'03-10-2022'!$12:$14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5" i="11"/>
  <c r="G85" i="11"/>
  <c r="I86" i="11"/>
  <c r="G86" i="11"/>
  <c r="I84" i="11"/>
  <c r="G84" i="11"/>
  <c r="I88" i="11"/>
  <c r="G88" i="11"/>
  <c r="I89" i="11"/>
  <c r="G89" i="11"/>
  <c r="I83" i="11"/>
  <c r="G83" i="11"/>
  <c r="I77" i="11"/>
  <c r="G77" i="11"/>
  <c r="I76" i="11"/>
  <c r="G76" i="11"/>
  <c r="I79" i="11"/>
  <c r="G79" i="11"/>
  <c r="I80" i="11"/>
  <c r="G80" i="11"/>
  <c r="I78" i="11"/>
  <c r="G78" i="11"/>
  <c r="I73" i="11"/>
  <c r="G73" i="11"/>
  <c r="I71" i="11"/>
  <c r="G71" i="11"/>
  <c r="I68" i="11"/>
  <c r="G68" i="11"/>
  <c r="I70" i="11"/>
  <c r="G70" i="11"/>
  <c r="I72" i="11"/>
  <c r="G72" i="11"/>
  <c r="I69" i="11"/>
  <c r="G69" i="11"/>
  <c r="I65" i="11"/>
  <c r="G65" i="11"/>
  <c r="I62" i="11"/>
  <c r="G62" i="11"/>
  <c r="I61" i="11"/>
  <c r="G61" i="11"/>
  <c r="I64" i="11"/>
  <c r="G64" i="11"/>
  <c r="I58" i="11"/>
  <c r="G58" i="11"/>
  <c r="I57" i="11"/>
  <c r="G57" i="11"/>
  <c r="I60" i="11"/>
  <c r="G60" i="11"/>
  <c r="I63" i="11"/>
  <c r="G63" i="11"/>
  <c r="I59" i="11"/>
  <c r="G59" i="11"/>
  <c r="I53" i="11"/>
  <c r="G53" i="11"/>
  <c r="I49" i="11"/>
  <c r="G49" i="11"/>
  <c r="I54" i="11"/>
  <c r="G54" i="11"/>
  <c r="I50" i="11"/>
  <c r="G50" i="11"/>
  <c r="I51" i="11"/>
  <c r="G51" i="11"/>
  <c r="I52" i="11"/>
  <c r="G52" i="11"/>
  <c r="I44" i="11"/>
  <c r="G44" i="11"/>
  <c r="I41" i="11"/>
  <c r="G41" i="11"/>
  <c r="I42" i="11"/>
  <c r="G42" i="11"/>
  <c r="I43" i="11"/>
  <c r="G43" i="11"/>
  <c r="I46" i="11"/>
  <c r="G46" i="11"/>
  <c r="I45" i="11"/>
  <c r="G45" i="11"/>
  <c r="I34" i="11"/>
  <c r="G34" i="11"/>
  <c r="I38" i="11"/>
  <c r="G38" i="11"/>
  <c r="I37" i="11"/>
  <c r="G37" i="11"/>
  <c r="I35" i="11"/>
  <c r="G35" i="11"/>
  <c r="I36" i="11"/>
  <c r="G36" i="11"/>
  <c r="I25" i="11"/>
  <c r="G25" i="11"/>
  <c r="I23" i="11"/>
  <c r="G23" i="11"/>
  <c r="I22" i="11"/>
  <c r="G22" i="11"/>
  <c r="I24" i="11"/>
  <c r="G24" i="11"/>
  <c r="I31" i="11"/>
  <c r="G31" i="11"/>
  <c r="I18" i="11"/>
  <c r="G18" i="11"/>
  <c r="I30" i="11"/>
  <c r="G30" i="11"/>
  <c r="I29" i="11"/>
  <c r="G29" i="11"/>
  <c r="I27" i="11"/>
  <c r="G27" i="11"/>
  <c r="I20" i="11"/>
  <c r="G20" i="11"/>
  <c r="I17" i="11"/>
  <c r="G17" i="11"/>
  <c r="I28" i="11"/>
  <c r="G28" i="11"/>
  <c r="I21" i="11"/>
  <c r="G21" i="11"/>
  <c r="I16" i="11"/>
  <c r="G16" i="11"/>
  <c r="I19" i="11"/>
  <c r="G19" i="11"/>
  <c r="I26" i="11"/>
  <c r="G26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<sst xmlns="http://schemas.openxmlformats.org/spreadsheetml/2006/main" count="849" uniqueCount="226">
  <si>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</si>
  <si>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</si>
  <si>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</si>
  <si>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</si>
  <si>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</si>
  <si>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</si>
  <si>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</si>
  <si>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</si>
  <si>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</si>
  <si>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</si>
  <si>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</si>
  <si>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</si>
  <si>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</si>
  <si>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</si>
  <si>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</si>
  <si>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</si>
  <si>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</si>
  <si>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</si>
  <si>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</si>
  <si>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</si>
  <si>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</si>
  <si>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</si>
  <si>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</si>
  <si>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</si>
  <si>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</si>
  <si>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</si>
  <si>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</si>
  <si>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</si>
  <si>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</si>
  <si>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</si>
  <si>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</si>
  <si>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</si>
  <si>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</si>
  <si>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</si>
  <si>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</si>
  <si>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</si>
  <si>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</si>
  <si>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</si>
  <si>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</si>
  <si>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</si>
  <si>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</si>
  <si>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</si>
  <si>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</si>
  <si>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</si>
  <si>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</si>
  <si>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</si>
  <si>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</si>
  <si>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</si>
  <si>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</si>
  <si>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</si>
  <si>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</si>
  <si>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</si>
  <si>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</si>
  <si>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</si>
  <si>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</si>
  <si>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</si>
  <si>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</si>
  <si>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</si>
  <si>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</si>
  <si>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</si>
  <si>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</si>
  <si>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</si>
  <si>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</si>
  <si>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</si>
  <si>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</si>
  <si>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</si>
  <si>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</si>
  <si>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</si>
  <si>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</si>
  <si>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</si>
  <si>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</si>
  <si>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</si>
  <si>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</si>
  <si>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</si>
  <si>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</si>
  <si>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</si>
  <si>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</si>
  <si>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</si>
  <si>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</si>
  <si>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</si>
  <si>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</si>
  <si>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</si>
  <si>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</si>
  <si>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</si>
  <si>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</si>
  <si>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</si>
  <si>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</si>
  <si>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</si>
  <si>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</si>
  <si>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</si>
  <si>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</si>
  <si>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</si>
  <si>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</si>
  <si>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</si>
  <si>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</si>
  <si>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</si>
  <si>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</si>
  <si>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</si>
  <si>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</si>
  <si>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</si>
  <si>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</si>
  <si>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</si>
  <si>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</si>
  <si>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</si>
  <si>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</si>
  <si>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</si>
  <si>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</si>
  <si>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</si>
  <si>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</si>
  <si>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</si>
  <si>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</si>
  <si>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</si>
  <si>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</si>
  <si>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</si>
  <si>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</si>
  <si>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</si>
  <si>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</si>
  <si>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</si>
  <si>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</si>
  <si>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</si>
  <si>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</si>
  <si>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</si>
  <si>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</si>
  <si>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</si>
  <si>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</si>
  <si>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</si>
  <si>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</si>
  <si>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</si>
  <si>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</si>
  <si>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</si>
  <si>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</si>
  <si>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</si>
  <si>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</si>
  <si>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</si>
  <si>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</si>
  <si>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</si>
  <si>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</si>
  <si>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</si>
  <si>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</si>
  <si>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</si>
  <si>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</si>
  <si>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</si>
  <si>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</si>
  <si>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</si>
  <si>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</si>
  <si>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</si>
  <si>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</si>
  <si>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</si>
  <si>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</si>
  <si>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</si>
  <si>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</si>
  <si>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</si>
  <si>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</si>
  <si>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</si>
  <si>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</si>
  <si>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</si>
  <si>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</si>
  <si>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</si>
  <si>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</si>
  <si>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</si>
  <si>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</si>
  <si>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</si>
  <si>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</si>
  <si>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</si>
  <si>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</si>
  <si>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</si>
  <si>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</si>
  <si>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</si>
  <si>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</si>
  <si>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</si>
  <si>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</si>
  <si>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</si>
  <si>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</si>
  <si>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</si>
  <si>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</si>
  <si>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</si>
  <si>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</si>
  <si>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</si>
  <si>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</si>
  <si>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</si>
  <si>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</si>
  <si>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</si>
  <si>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</si>
  <si>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</si>
  <si>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</si>
  <si>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</si>
  <si>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</si>
  <si>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</si>
  <si>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</si>
  <si>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</si>
  <si>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</si>
  <si>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</si>
  <si>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</si>
  <si>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</si>
  <si>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</si>
  <si>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</si>
  <si>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</si>
  <si>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</si>
  <si>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</si>
  <si>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</si>
  <si>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</si>
  <si>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</si>
  <si>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</si>
  <si>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</si>
  <si>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</si>
  <si>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</si>
  <si>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</si>
  <si>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</si>
  <si>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</si>
  <si>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</si>
  <si>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</si>
  <si>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</si>
  <si>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</si>
  <si>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</si>
  <si>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</si>
  <si>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</si>
  <si>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</si>
  <si>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المعدل العام للأسعار في 26-09-2022  (ل.ل.)</t>
  </si>
  <si>
    <t>معدل أسعار  السوبرماركات في 26-09-2022 (ل.ل.)</t>
  </si>
  <si>
    <t>معدل أسعار المحلات والملاحم في 26-09-2022 (ل.ل.)</t>
  </si>
  <si>
    <t xml:space="preserve"> التاريخ 3 تشرين الأول 2022</t>
  </si>
  <si>
    <t>معدل أسعار  السوبرماركات في 03-10-2022 (ل.ل.)</t>
  </si>
  <si>
    <t>معدل الأسعار في تشرين الأول 2021 (ل.ل.)</t>
  </si>
  <si>
    <t>معدل أسعار المحلات والملاحم في 03-10-2022 (ل.ل.)</t>
  </si>
  <si>
    <t>المعدل العام للأسعار في 03-10-2022  (ل.ل.)</t>
  </si>
  <si>
    <t xml:space="preserve"> التاريخ 03 تشرين الأول2022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</si>
</sst>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8" t="s">
        <v>202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09" t="s">
        <v>3</v>
      </c>
      <c r="B12" s="215"/>
      <c r="C12" s="213" t="s">
        <v>0</v>
      </c>
      <c r="D12" s="211" t="s">
        <v>23</v>
      </c>
      <c r="E12" s="211" t="s">
        <v>222</v>
      </c>
      <c r="F12" s="211" t="s">
        <v>221</v>
      </c>
      <c r="G12" s="211" t="s">
        <v>197</v>
      </c>
      <c r="H12" s="211" t="s">
        <v>218</v>
      </c>
      <c r="I12" s="211" t="s">
        <v>187</v>
      </c>
    </row>
    <row r="13" spans="1:9" ht="38.25" customHeight="1" thickBot="1">
      <c r="A13" s="210"/>
      <c r="B13" s="216"/>
      <c r="C13" s="214"/>
      <c r="D13" s="212"/>
      <c r="E13" s="212"/>
      <c r="F13" s="212"/>
      <c r="G13" s="212"/>
      <c r="H13" s="212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11696.087500000001</v>
      </c>
      <c r="F15" s="190">
        <v>21499.777777777777</v>
      </c>
      <c r="G15" s="45">
        <f t="shared" ref="G15:G30" si="0">(F15-E15)/E15</f>
        <v>0.83820254232689129</v>
      </c>
      <c r="H15" s="190">
        <v>19110.888888888891</v>
      </c>
      <c r="I15" s="45">
        <f t="shared" ref="I15:I30" si="1">(F15-H15)/H15</f>
        <v>0.1250014535052732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10339.823958333334</v>
      </c>
      <c r="F16" s="184">
        <v>22737.25</v>
      </c>
      <c r="G16" s="48">
        <f t="shared" si="0"/>
        <v>1.1989977867732473</v>
      </c>
      <c r="H16" s="184">
        <v>22862.25</v>
      </c>
      <c r="I16" s="44">
        <f t="shared" si="1"/>
        <v>-5.4675283491344906E-3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6930.9083333333328</v>
      </c>
      <c r="F17" s="184">
        <v>20166.444444444445</v>
      </c>
      <c r="G17" s="48">
        <f t="shared" si="0"/>
        <v>1.9096394692534693</v>
      </c>
      <c r="H17" s="184">
        <v>20874.75</v>
      </c>
      <c r="I17" s="44">
        <f t="shared" si="1"/>
        <v>-3.3931211418366913E-2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6079.0249999999996</v>
      </c>
      <c r="F18" s="184">
        <v>13943.111111111111</v>
      </c>
      <c r="G18" s="48">
        <f t="shared" si="0"/>
        <v>1.2936426665643113</v>
      </c>
      <c r="H18" s="184">
        <v>13722</v>
      </c>
      <c r="I18" s="44">
        <f t="shared" si="1"/>
        <v>1.6113621273219015E-2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16542.545833333334</v>
      </c>
      <c r="F19" s="184">
        <v>44485.428571428572</v>
      </c>
      <c r="G19" s="48">
        <f t="shared" si="0"/>
        <v>1.6891525052806657</v>
      </c>
      <c r="H19" s="184">
        <v>41628.285714285717</v>
      </c>
      <c r="I19" s="44">
        <f t="shared" si="1"/>
        <v>6.8634650889848201E-2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10948.825000000001</v>
      </c>
      <c r="F20" s="184">
        <v>23210.888888888891</v>
      </c>
      <c r="G20" s="48">
        <f t="shared" si="0"/>
        <v>1.1199433627707895</v>
      </c>
      <c r="H20" s="184">
        <v>23777.555555555555</v>
      </c>
      <c r="I20" s="44">
        <f t="shared" si="1"/>
        <v>-2.3831998429891768E-2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10751.233333333334</v>
      </c>
      <c r="F21" s="184">
        <v>22720.888888888891</v>
      </c>
      <c r="G21" s="48">
        <f t="shared" si="0"/>
        <v>1.1133286000262503</v>
      </c>
      <c r="H21" s="184">
        <v>23276.444444444445</v>
      </c>
      <c r="I21" s="44">
        <f t="shared" si="1"/>
        <v>-2.3867715573207021E-2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2248.0694444444443</v>
      </c>
      <c r="F22" s="184">
        <v>7994.2222222222226</v>
      </c>
      <c r="G22" s="48">
        <f t="shared" si="0"/>
        <v>2.5560388234349229</v>
      </c>
      <c r="H22" s="184">
        <v>7605.333333333333</v>
      </c>
      <c r="I22" s="44">
        <f t="shared" si="1"/>
        <v>5.1133707339878542E-2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2992.5416666666665</v>
      </c>
      <c r="F23" s="184">
        <v>9493.5</v>
      </c>
      <c r="G23" s="48">
        <f t="shared" si="0"/>
        <v>2.172386906336587</v>
      </c>
      <c r="H23" s="184">
        <v>7812.25</v>
      </c>
      <c r="I23" s="44">
        <f t="shared" si="1"/>
        <v>0.21520688662037185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2802.1944444444443</v>
      </c>
      <c r="F24" s="184">
        <v>9493.5</v>
      </c>
      <c r="G24" s="48">
        <f t="shared" si="0"/>
        <v>2.3878805301400687</v>
      </c>
      <c r="H24" s="184">
        <v>8062.25</v>
      </c>
      <c r="I24" s="44">
        <f t="shared" si="1"/>
        <v>0.17752488449254242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3524.1652777777781</v>
      </c>
      <c r="F25" s="184">
        <v>9493.5</v>
      </c>
      <c r="G25" s="48">
        <f t="shared" si="0"/>
        <v>1.6938293898594583</v>
      </c>
      <c r="H25" s="184">
        <v>9243.5</v>
      </c>
      <c r="I25" s="44">
        <f t="shared" si="1"/>
        <v>2.7046032347054688E-2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8316.0249999999996</v>
      </c>
      <c r="F26" s="184">
        <v>28944.222222222223</v>
      </c>
      <c r="G26" s="48">
        <f t="shared" si="0"/>
        <v>2.4805357393973955</v>
      </c>
      <c r="H26" s="184">
        <v>21110.888888888891</v>
      </c>
      <c r="I26" s="44">
        <f t="shared" si="1"/>
        <v>0.3710565374372361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2770.6812500000001</v>
      </c>
      <c r="F27" s="184">
        <v>9056</v>
      </c>
      <c r="G27" s="48">
        <f t="shared" si="0"/>
        <v>2.2685102265011539</v>
      </c>
      <c r="H27" s="184">
        <v>8781</v>
      </c>
      <c r="I27" s="44">
        <f t="shared" si="1"/>
        <v>3.1317617583418743E-2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4533.3590277777785</v>
      </c>
      <c r="F28" s="184">
        <v>16876.666666666668</v>
      </c>
      <c r="G28" s="48">
        <f t="shared" si="0"/>
        <v>2.7227730173710718</v>
      </c>
      <c r="H28" s="184">
        <v>16098.666666666666</v>
      </c>
      <c r="I28" s="44">
        <f t="shared" si="1"/>
        <v>4.83269836011265E-2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9215.1152777777788</v>
      </c>
      <c r="F29" s="184">
        <v>22416.666666666668</v>
      </c>
      <c r="G29" s="48">
        <f t="shared" si="0"/>
        <v>1.4325975303558478</v>
      </c>
      <c r="H29" s="184">
        <v>22205.555555555555</v>
      </c>
      <c r="I29" s="44">
        <f t="shared" si="1"/>
        <v>9.5071303477609111E-3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9805.7249999999985</v>
      </c>
      <c r="F30" s="187">
        <v>20832</v>
      </c>
      <c r="G30" s="51">
        <f t="shared" si="0"/>
        <v>1.1244732031542801</v>
      </c>
      <c r="H30" s="187">
        <v>19276.444444444445</v>
      </c>
      <c r="I30" s="56">
        <f t="shared" si="1"/>
        <v>8.0697224015493826E-2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11324.712500000001</v>
      </c>
      <c r="F32" s="190">
        <v>18999.777777777777</v>
      </c>
      <c r="G32" s="45">
        <f>(F32-E32)/E32</f>
        <v>0.67772716329688498</v>
      </c>
      <c r="H32" s="190">
        <v>17055.333333333332</v>
      </c>
      <c r="I32" s="44">
        <f>(F32-H32)/H32</f>
        <v>0.11400800010423594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10559.433333333332</v>
      </c>
      <c r="F33" s="184">
        <v>19555.333333333332</v>
      </c>
      <c r="G33" s="48">
        <f>(F33-E33)/E33</f>
        <v>0.85193018564758849</v>
      </c>
      <c r="H33" s="184">
        <v>18833.111111111109</v>
      </c>
      <c r="I33" s="44">
        <f>(F33-H33)/H33</f>
        <v>3.8348535085959742E-2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13432.87222222222</v>
      </c>
      <c r="F34" s="184">
        <v>40900</v>
      </c>
      <c r="G34" s="48">
        <f>(F34-E34)/E34</f>
        <v>2.044769526828258</v>
      </c>
      <c r="H34" s="184">
        <v>32342.857142857141</v>
      </c>
      <c r="I34" s="44">
        <f>(F34-H34)/H34</f>
        <v>0.26457597173144881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9126.1866071428576</v>
      </c>
      <c r="F35" s="184">
        <v>31666.666666666668</v>
      </c>
      <c r="G35" s="48">
        <f>(F35-E35)/E35</f>
        <v>2.4698684160021331</v>
      </c>
      <c r="H35" s="184">
        <v>25000</v>
      </c>
      <c r="I35" s="44">
        <f>(F35-H35)/H35</f>
        <v>0.26666666666666672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9277.7625000000007</v>
      </c>
      <c r="F36" s="184">
        <v>34376.444444444445</v>
      </c>
      <c r="G36" s="51">
        <f>(F36-E36)/E36</f>
        <v>2.7052516104442685</v>
      </c>
      <c r="H36" s="184">
        <v>39737.25</v>
      </c>
      <c r="I36" s="56">
        <f>(F36-H36)/H36</f>
        <v>-0.13490630467774078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266958.04166666669</v>
      </c>
      <c r="F38" s="184">
        <v>578424.5</v>
      </c>
      <c r="G38" s="45">
        <f t="shared" ref="G38:G43" si="2">(F38-E38)/E38</f>
        <v>1.1667243900531807</v>
      </c>
      <c r="H38" s="184">
        <v>578424.5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156076.9375</v>
      </c>
      <c r="F39" s="184">
        <v>327983</v>
      </c>
      <c r="G39" s="48">
        <f t="shared" si="2"/>
        <v>1.1014187313868842</v>
      </c>
      <c r="H39" s="184">
        <v>309698.28571428574</v>
      </c>
      <c r="I39" s="44">
        <f t="shared" si="3"/>
        <v>5.9040411681784213E-2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117911.375</v>
      </c>
      <c r="F40" s="184">
        <v>230106.33333333334</v>
      </c>
      <c r="G40" s="48">
        <f t="shared" si="2"/>
        <v>0.95151937913821583</v>
      </c>
      <c r="H40" s="184">
        <v>249739.6</v>
      </c>
      <c r="I40" s="44">
        <f t="shared" si="3"/>
        <v>-7.8614952000670549E-2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42493.75</v>
      </c>
      <c r="F41" s="184">
        <v>104539.875</v>
      </c>
      <c r="G41" s="48">
        <f t="shared" si="2"/>
        <v>1.4601235475805265</v>
      </c>
      <c r="H41" s="184">
        <v>113609.83333333333</v>
      </c>
      <c r="I41" s="44">
        <f t="shared" si="3"/>
        <v>-7.9834271974696988E-2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35862.166666666664</v>
      </c>
      <c r="F42" s="184">
        <v>112666</v>
      </c>
      <c r="G42" s="48">
        <f t="shared" si="2"/>
        <v>2.1416395179692622</v>
      </c>
      <c r="H42" s="184">
        <v>125999</v>
      </c>
      <c r="I42" s="44">
        <f t="shared" si="3"/>
        <v>-0.10581830014523924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74667.05357142858</v>
      </c>
      <c r="F43" s="184">
        <v>253739</v>
      </c>
      <c r="G43" s="51">
        <f t="shared" si="2"/>
        <v>2.3982725695378648</v>
      </c>
      <c r="H43" s="184">
        <v>262167.57142857142</v>
      </c>
      <c r="I43" s="59">
        <f t="shared" si="3"/>
        <v>-3.2149557562148059E-2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73034.052083333343</v>
      </c>
      <c r="F45" s="184">
        <v>167792.55555555556</v>
      </c>
      <c r="G45" s="45">
        <f t="shared" ref="G45:G50" si="4">(F45-E45)/E45</f>
        <v>1.2974564709089513</v>
      </c>
      <c r="H45" s="184">
        <v>165048.66666666666</v>
      </c>
      <c r="I45" s="44">
        <f t="shared" ref="I45:I50" si="5">(F45-H45)/H45</f>
        <v>1.6624726175040728E-2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39036.872222222228</v>
      </c>
      <c r="F46" s="184">
        <v>134317.55555555556</v>
      </c>
      <c r="G46" s="48">
        <f t="shared" si="4"/>
        <v>2.440786823056321</v>
      </c>
      <c r="H46" s="184">
        <v>132566</v>
      </c>
      <c r="I46" s="84">
        <f t="shared" si="5"/>
        <v>1.3212705788479414E-2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114487.36458333333</v>
      </c>
      <c r="F47" s="184">
        <v>403886.33333333331</v>
      </c>
      <c r="G47" s="48">
        <f t="shared" si="4"/>
        <v>2.5277808586409689</v>
      </c>
      <c r="H47" s="184">
        <v>399038.28571428574</v>
      </c>
      <c r="I47" s="84">
        <f t="shared" si="5"/>
        <v>1.2149329506990743E-2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177118.75</v>
      </c>
      <c r="F48" s="184">
        <v>473363.33333333331</v>
      </c>
      <c r="G48" s="48">
        <f t="shared" si="4"/>
        <v>1.6725760730206898</v>
      </c>
      <c r="H48" s="184">
        <v>439389.85800000001</v>
      </c>
      <c r="I48" s="84">
        <f t="shared" si="5"/>
        <v>7.7319662060414018E-2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16640</v>
      </c>
      <c r="F49" s="184">
        <v>35183.599999999999</v>
      </c>
      <c r="G49" s="48">
        <f t="shared" si="4"/>
        <v>1.1143990384615383</v>
      </c>
      <c r="H49" s="184">
        <v>34792</v>
      </c>
      <c r="I49" s="44">
        <f t="shared" si="5"/>
        <v>1.1255461025523068E-2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171671.25</v>
      </c>
      <c r="F50" s="184">
        <v>633225</v>
      </c>
      <c r="G50" s="56">
        <f t="shared" si="4"/>
        <v>2.6885908385941151</v>
      </c>
      <c r="H50" s="184">
        <v>603146.66666666663</v>
      </c>
      <c r="I50" s="59">
        <f t="shared" si="5"/>
        <v>4.9869020249358985E-2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23144.1875</v>
      </c>
      <c r="F52" s="181">
        <v>68583.333333333328</v>
      </c>
      <c r="G52" s="183">
        <f t="shared" ref="G52:G60" si="6">(F52-E52)/E52</f>
        <v>1.9633070218314352</v>
      </c>
      <c r="H52" s="181">
        <v>70125</v>
      </c>
      <c r="I52" s="116">
        <f t="shared" ref="I52:I60" si="7">(F52-H52)/H52</f>
        <v>-2.1984551396316172E-2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37908.125</v>
      </c>
      <c r="F53" s="184">
        <v>72226.666666666672</v>
      </c>
      <c r="G53" s="186">
        <f t="shared" si="6"/>
        <v>0.90530833869168337</v>
      </c>
      <c r="H53" s="184">
        <v>70842.5</v>
      </c>
      <c r="I53" s="84">
        <f t="shared" si="7"/>
        <v>1.9538647939678463E-2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25466</v>
      </c>
      <c r="F54" s="184">
        <v>60818.25</v>
      </c>
      <c r="G54" s="186">
        <f t="shared" si="6"/>
        <v>1.3882136966936307</v>
      </c>
      <c r="H54" s="184">
        <v>60818.25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32305.15</v>
      </c>
      <c r="F55" s="184">
        <v>77426.25</v>
      </c>
      <c r="G55" s="186">
        <f t="shared" si="6"/>
        <v>1.3967153843891762</v>
      </c>
      <c r="H55" s="184">
        <v>82235</v>
      </c>
      <c r="I55" s="84">
        <f t="shared" si="7"/>
        <v>-5.8475709855900775E-2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17613.416666666664</v>
      </c>
      <c r="F56" s="184">
        <v>41481.25</v>
      </c>
      <c r="G56" s="191">
        <f t="shared" si="6"/>
        <v>1.3550938914937007</v>
      </c>
      <c r="H56" s="184">
        <v>42725</v>
      </c>
      <c r="I56" s="85">
        <f t="shared" si="7"/>
        <v>-2.9110590988882388E-2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4926.5874999999996</v>
      </c>
      <c r="F57" s="187">
        <v>36495</v>
      </c>
      <c r="G57" s="189">
        <f t="shared" si="6"/>
        <v>6.4077645023050946</v>
      </c>
      <c r="H57" s="187">
        <v>35000</v>
      </c>
      <c r="I57" s="117">
        <f t="shared" si="7"/>
        <v>4.2714285714285712E-2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41369.107142857145</v>
      </c>
      <c r="F58" s="190">
        <v>96349.71428571429</v>
      </c>
      <c r="G58" s="44">
        <f t="shared" si="6"/>
        <v>1.3290257136320667</v>
      </c>
      <c r="H58" s="190">
        <v>95778.28571428571</v>
      </c>
      <c r="I58" s="44">
        <f t="shared" si="7"/>
        <v>5.9661599408157807E-3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41882.571428571428</v>
      </c>
      <c r="F59" s="184">
        <v>98691.333333333328</v>
      </c>
      <c r="G59" s="48">
        <f t="shared" si="6"/>
        <v>1.3563819022345924</v>
      </c>
      <c r="H59" s="184">
        <v>97891.333333333328</v>
      </c>
      <c r="I59" s="44">
        <f t="shared" si="7"/>
        <v>8.1723271382553447E-3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281720</v>
      </c>
      <c r="F60" s="184">
        <v>603400</v>
      </c>
      <c r="G60" s="51">
        <f t="shared" si="6"/>
        <v>1.1418429646457475</v>
      </c>
      <c r="H60" s="184">
        <v>564400</v>
      </c>
      <c r="I60" s="51">
        <f t="shared" si="7"/>
        <v>6.9099929128277823E-2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48280.525000000001</v>
      </c>
      <c r="F62" s="184">
        <v>180612.25</v>
      </c>
      <c r="G62" s="45">
        <f t="shared" ref="G62:G67" si="8">(F62-E62)/E62</f>
        <v>2.7408924198732305</v>
      </c>
      <c r="H62" s="184">
        <v>180612.25</v>
      </c>
      <c r="I62" s="44">
        <f t="shared" ref="I62:I67" si="9">(F62-H62)/H62</f>
        <v>0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345021.77380952379</v>
      </c>
      <c r="F63" s="184">
        <v>900578</v>
      </c>
      <c r="G63" s="48">
        <f t="shared" si="8"/>
        <v>1.6102062778715589</v>
      </c>
      <c r="H63" s="184">
        <v>875978</v>
      </c>
      <c r="I63" s="44">
        <f t="shared" si="9"/>
        <v>2.8082897059058559E-2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153791.44196428571</v>
      </c>
      <c r="F64" s="184">
        <v>546597.57142857148</v>
      </c>
      <c r="G64" s="48">
        <f t="shared" si="8"/>
        <v>2.5541481661606724</v>
      </c>
      <c r="H64" s="184">
        <v>541464.66666666663</v>
      </c>
      <c r="I64" s="84">
        <f t="shared" si="9"/>
        <v>9.4796670547382927E-3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76916.000000000015</v>
      </c>
      <c r="F65" s="184">
        <v>200376</v>
      </c>
      <c r="G65" s="48">
        <f t="shared" si="8"/>
        <v>1.6051276717458001</v>
      </c>
      <c r="H65" s="184">
        <v>225042.66666666666</v>
      </c>
      <c r="I65" s="84">
        <f t="shared" si="9"/>
        <v>-0.10960884454503439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38145</v>
      </c>
      <c r="F66" s="184">
        <v>109108.11111111111</v>
      </c>
      <c r="G66" s="48">
        <f t="shared" si="8"/>
        <v>1.8603515824121408</v>
      </c>
      <c r="H66" s="184">
        <v>107737.25</v>
      </c>
      <c r="I66" s="84">
        <f t="shared" si="9"/>
        <v>1.2724114557510142E-2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32192.916666666664</v>
      </c>
      <c r="F67" s="184">
        <v>102571.6</v>
      </c>
      <c r="G67" s="51">
        <f t="shared" si="8"/>
        <v>2.1861543041300497</v>
      </c>
      <c r="H67" s="184">
        <v>98926.333333333328</v>
      </c>
      <c r="I67" s="85">
        <f t="shared" si="9"/>
        <v>3.6848294522186652E-2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41016.303571428572</v>
      </c>
      <c r="F69" s="190">
        <v>94579.71428571429</v>
      </c>
      <c r="G69" s="45">
        <f>(F69-E69)/E69</f>
        <v>1.3059053608038267</v>
      </c>
      <c r="H69" s="190">
        <v>93586.857142857145</v>
      </c>
      <c r="I69" s="44">
        <f>(F69-H69)/H69</f>
        <v>1.0608937762933767E-2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25967.895833333332</v>
      </c>
      <c r="F70" s="184">
        <v>77645.75</v>
      </c>
      <c r="G70" s="48">
        <f>(F70-E70)/E70</f>
        <v>1.9900670619731577</v>
      </c>
      <c r="H70" s="184">
        <v>73442</v>
      </c>
      <c r="I70" s="44">
        <f>(F70-H70)/H70</f>
        <v>5.7239045777620436E-2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15495.303571428572</v>
      </c>
      <c r="F71" s="184">
        <v>38012.6</v>
      </c>
      <c r="G71" s="48">
        <f>(F71-E71)/E71</f>
        <v>1.4531691053856177</v>
      </c>
      <c r="H71" s="184">
        <v>36919.599999999999</v>
      </c>
      <c r="I71" s="44">
        <f>(F71-H71)/H71</f>
        <v>2.9604871125364307E-2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25006.0625</v>
      </c>
      <c r="F72" s="184">
        <v>49932.5</v>
      </c>
      <c r="G72" s="48">
        <f>(F72-E72)/E72</f>
        <v>0.99681577217524753</v>
      </c>
      <c r="H72" s="184">
        <v>49932.5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16546.5</v>
      </c>
      <c r="F73" s="193">
        <v>47120.428571428572</v>
      </c>
      <c r="G73" s="48">
        <f>(F73-E73)/E73</f>
        <v>1.8477580498249522</v>
      </c>
      <c r="H73" s="193">
        <v>46734.6</v>
      </c>
      <c r="I73" s="59">
        <f>(F73-H73)/H73</f>
        <v>8.2557371075942434E-3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15159.6</v>
      </c>
      <c r="F75" s="181">
        <v>28942</v>
      </c>
      <c r="G75" s="44">
        <f t="shared" ref="G75:G81" si="10">(F75-E75)/E75</f>
        <v>0.90915327581202665</v>
      </c>
      <c r="H75" s="181">
        <v>28942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13668.75</v>
      </c>
      <c r="F76" s="184">
        <v>39204.125</v>
      </c>
      <c r="G76" s="48">
        <f t="shared" si="10"/>
        <v>1.8681572930955648</v>
      </c>
      <c r="H76" s="184">
        <v>37605.428571428572</v>
      </c>
      <c r="I76" s="44">
        <f t="shared" si="11"/>
        <v>4.2512384230240285E-2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6642.875</v>
      </c>
      <c r="F77" s="184">
        <v>18809.166666666668</v>
      </c>
      <c r="G77" s="48">
        <f t="shared" si="10"/>
        <v>1.8314798436921766</v>
      </c>
      <c r="H77" s="184">
        <v>18625.833333333332</v>
      </c>
      <c r="I77" s="44">
        <f t="shared" si="11"/>
        <v>9.8429600465304874E-3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11590.822916666668</v>
      </c>
      <c r="F78" s="184">
        <v>32227.875</v>
      </c>
      <c r="G78" s="48">
        <f t="shared" si="10"/>
        <v>1.7804647894032544</v>
      </c>
      <c r="H78" s="184">
        <v>32227.875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21529.214285714286</v>
      </c>
      <c r="F79" s="184">
        <v>45694.714285714283</v>
      </c>
      <c r="G79" s="48">
        <f t="shared" si="10"/>
        <v>1.122451552541563</v>
      </c>
      <c r="H79" s="184">
        <v>45689</v>
      </c>
      <c r="I79" s="44">
        <f t="shared" si="11"/>
        <v>1.2506917888950505E-4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56750</v>
      </c>
      <c r="F80" s="184">
        <v>146666</v>
      </c>
      <c r="G80" s="48">
        <f t="shared" si="10"/>
        <v>1.5844229074889868</v>
      </c>
      <c r="H80" s="184">
        <v>146666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25498.333333333336</v>
      </c>
      <c r="F81" s="187">
        <v>62164.222222222219</v>
      </c>
      <c r="G81" s="51">
        <f t="shared" si="10"/>
        <v>1.4379719807394815</v>
      </c>
      <c r="H81" s="187">
        <v>61947.8</v>
      </c>
      <c r="I81" s="56">
        <f t="shared" si="11"/>
        <v>3.4936224082568884E-3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0" zoomScaleNormal="100" workbookViewId="0">
      <selection activeCell="I33" sqref="I33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203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09" t="s">
        <v>3</v>
      </c>
      <c r="B12" s="215"/>
      <c r="C12" s="217" t="s">
        <v>0</v>
      </c>
      <c r="D12" s="211" t="s">
        <v>23</v>
      </c>
      <c r="E12" s="211" t="s">
        <v>222</v>
      </c>
      <c r="F12" s="219" t="s">
        <v>223</v>
      </c>
      <c r="G12" s="211" t="s">
        <v>197</v>
      </c>
      <c r="H12" s="219" t="s">
        <v>219</v>
      </c>
      <c r="I12" s="211" t="s">
        <v>187</v>
      </c>
    </row>
    <row r="13" spans="1:9" ht="30.75" customHeight="1" thickBot="1">
      <c r="A13" s="210"/>
      <c r="B13" s="216"/>
      <c r="C13" s="218"/>
      <c r="D13" s="212"/>
      <c r="E13" s="212"/>
      <c r="F13" s="220"/>
      <c r="G13" s="212"/>
      <c r="H13" s="220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11696.087500000001</v>
      </c>
      <c r="F15" s="155">
        <v>17700</v>
      </c>
      <c r="G15" s="44">
        <f>(F15-E15)/E15</f>
        <v>0.51332657181300989</v>
      </c>
      <c r="H15" s="155">
        <v>17600</v>
      </c>
      <c r="I15" s="118">
        <f>(F15-H15)/H15</f>
        <v>5.681818181818182E-3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10339.823958333334</v>
      </c>
      <c r="F16" s="155">
        <v>17633.2</v>
      </c>
      <c r="G16" s="48">
        <f t="shared" ref="G16:G39" si="0">(F16-E16)/E16</f>
        <v>0.70536752570033878</v>
      </c>
      <c r="H16" s="155">
        <v>17633.2</v>
      </c>
      <c r="I16" s="48">
        <f>(F16-H16)/H16</f>
        <v>0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6930.9083333333328</v>
      </c>
      <c r="F17" s="155">
        <v>17200</v>
      </c>
      <c r="G17" s="48">
        <f t="shared" si="0"/>
        <v>1.4816372072443609</v>
      </c>
      <c r="H17" s="155">
        <v>17300</v>
      </c>
      <c r="I17" s="48">
        <f t="shared" ref="I17:I29" si="1">(F17-H17)/H17</f>
        <v>-5.7803468208092483E-3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6079.0249999999996</v>
      </c>
      <c r="F18" s="155">
        <v>13166.6</v>
      </c>
      <c r="G18" s="48">
        <f t="shared" si="0"/>
        <v>1.1659065392887842</v>
      </c>
      <c r="H18" s="155">
        <v>13033.2</v>
      </c>
      <c r="I18" s="48">
        <f t="shared" si="1"/>
        <v>1.0235398827609462E-2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16542.545833333334</v>
      </c>
      <c r="F19" s="155">
        <v>39666.6</v>
      </c>
      <c r="G19" s="48">
        <f t="shared" si="0"/>
        <v>1.3978534138361915</v>
      </c>
      <c r="H19" s="155">
        <v>35366.6</v>
      </c>
      <c r="I19" s="48">
        <f t="shared" si="1"/>
        <v>0.12158364106247138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10948.825000000001</v>
      </c>
      <c r="F20" s="155">
        <v>19550</v>
      </c>
      <c r="G20" s="48">
        <f t="shared" si="0"/>
        <v>0.78557973115836621</v>
      </c>
      <c r="H20" s="155">
        <v>19800</v>
      </c>
      <c r="I20" s="48">
        <f t="shared" si="1"/>
        <v>-1.2626262626262626E-2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10751.233333333334</v>
      </c>
      <c r="F21" s="155">
        <v>18066.599999999999</v>
      </c>
      <c r="G21" s="48">
        <f t="shared" si="0"/>
        <v>0.68042116098308081</v>
      </c>
      <c r="H21" s="155">
        <v>17366.599999999999</v>
      </c>
      <c r="I21" s="48">
        <f t="shared" si="1"/>
        <v>4.0307256457798306E-2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2248.0694444444443</v>
      </c>
      <c r="F22" s="155">
        <v>8533.2000000000007</v>
      </c>
      <c r="G22" s="48">
        <f t="shared" si="0"/>
        <v>2.7957902150610714</v>
      </c>
      <c r="H22" s="155">
        <v>7533.2</v>
      </c>
      <c r="I22" s="48">
        <f t="shared" si="1"/>
        <v>0.13274571231349239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2992.5416666666665</v>
      </c>
      <c r="F23" s="155">
        <v>7933.2</v>
      </c>
      <c r="G23" s="48">
        <f t="shared" si="0"/>
        <v>1.6509906573286364</v>
      </c>
      <c r="H23" s="155">
        <v>7700</v>
      </c>
      <c r="I23" s="48">
        <f t="shared" si="1"/>
        <v>3.0285714285714263E-2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2802.1944444444443</v>
      </c>
      <c r="F24" s="155">
        <v>8250</v>
      </c>
      <c r="G24" s="48">
        <f t="shared" si="0"/>
        <v>1.9441211748728675</v>
      </c>
      <c r="H24" s="155">
        <v>7700</v>
      </c>
      <c r="I24" s="48">
        <f t="shared" si="1"/>
        <v>7.1428571428571425E-2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3524.1652777777781</v>
      </c>
      <c r="F25" s="155">
        <v>8150</v>
      </c>
      <c r="G25" s="48">
        <f t="shared" si="0"/>
        <v>1.3126043637598972</v>
      </c>
      <c r="H25" s="155">
        <v>8500</v>
      </c>
      <c r="I25" s="48">
        <f t="shared" si="1"/>
        <v>-4.1176470588235294E-2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8316.0249999999996</v>
      </c>
      <c r="F26" s="155">
        <v>24700</v>
      </c>
      <c r="G26" s="48">
        <f t="shared" si="0"/>
        <v>1.9701690410983614</v>
      </c>
      <c r="H26" s="155">
        <v>17166.599999999999</v>
      </c>
      <c r="I26" s="48">
        <f t="shared" si="1"/>
        <v>0.43884053918656007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2770.6812500000001</v>
      </c>
      <c r="F27" s="155">
        <v>6666.6</v>
      </c>
      <c r="G27" s="48">
        <f t="shared" si="0"/>
        <v>1.406123042843705</v>
      </c>
      <c r="H27" s="155">
        <v>6300</v>
      </c>
      <c r="I27" s="48">
        <f t="shared" si="1"/>
        <v>5.8190476190476251E-2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4533.3590277777785</v>
      </c>
      <c r="F28" s="155">
        <v>15500</v>
      </c>
      <c r="G28" s="48">
        <f t="shared" si="0"/>
        <v>2.4190982679785664</v>
      </c>
      <c r="H28" s="155">
        <v>15100</v>
      </c>
      <c r="I28" s="48">
        <f t="shared" si="1"/>
        <v>2.6490066225165563E-2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9215.1152777777788</v>
      </c>
      <c r="F29" s="155">
        <v>16666.599999999999</v>
      </c>
      <c r="G29" s="48">
        <f t="shared" si="0"/>
        <v>0.8086154646585324</v>
      </c>
      <c r="H29" s="155">
        <v>15400</v>
      </c>
      <c r="I29" s="48">
        <f t="shared" si="1"/>
        <v>8.2246753246753151E-2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9805.7249999999985</v>
      </c>
      <c r="F30" s="158">
        <v>18033.2</v>
      </c>
      <c r="G30" s="51">
        <f t="shared" si="0"/>
        <v>0.83904810710069921</v>
      </c>
      <c r="H30" s="158">
        <v>17333.2</v>
      </c>
      <c r="I30" s="51">
        <f>(F30-H30)/H30</f>
        <v>4.03849260378926E-2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11324.712500000001</v>
      </c>
      <c r="F32" s="155">
        <v>16300</v>
      </c>
      <c r="G32" s="44">
        <f t="shared" si="0"/>
        <v>0.43933013752004724</v>
      </c>
      <c r="H32" s="155">
        <v>17700</v>
      </c>
      <c r="I32" s="45">
        <f>(F32-H32)/H32</f>
        <v>-7.909604519774012E-2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10559.433333333332</v>
      </c>
      <c r="F33" s="155">
        <v>16200</v>
      </c>
      <c r="G33" s="48">
        <f t="shared" si="0"/>
        <v>0.53417323530618765</v>
      </c>
      <c r="H33" s="155">
        <v>17500</v>
      </c>
      <c r="I33" s="48">
        <f>(F33-H33)/H33</f>
        <v>-7.4285714285714288E-2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13432.87222222222</v>
      </c>
      <c r="F34" s="155">
        <v>34866.6</v>
      </c>
      <c r="G34" s="48">
        <f>(F34-E34)/E34</f>
        <v>1.5956176328633285</v>
      </c>
      <c r="H34" s="155">
        <v>32700</v>
      </c>
      <c r="I34" s="48">
        <f>(F34-H34)/H34</f>
        <v>6.6256880733944909E-2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9126.1866071428576</v>
      </c>
      <c r="F35" s="155">
        <v>18000</v>
      </c>
      <c r="G35" s="48">
        <f t="shared" si="0"/>
        <v>0.97234625751700188</v>
      </c>
      <c r="H35" s="155">
        <v>15400</v>
      </c>
      <c r="I35" s="48">
        <f>(F35-H35)/H35</f>
        <v>0.16883116883116883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9277.7625000000007</v>
      </c>
      <c r="F36" s="155">
        <v>35533.199999999997</v>
      </c>
      <c r="G36" s="55">
        <f t="shared" si="0"/>
        <v>2.8299320552773359</v>
      </c>
      <c r="H36" s="155">
        <v>32333.200000000001</v>
      </c>
      <c r="I36" s="48">
        <f>(F36-H36)/H36</f>
        <v>9.8969480286516531E-2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266958.04166666669</v>
      </c>
      <c r="F38" s="156">
        <v>462000</v>
      </c>
      <c r="G38" s="45">
        <f t="shared" si="0"/>
        <v>0.73060903921699294</v>
      </c>
      <c r="H38" s="156">
        <v>446000</v>
      </c>
      <c r="I38" s="45">
        <f>(F38-H38)/H38</f>
        <v>3.5874439461883408E-2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156076.9375</v>
      </c>
      <c r="F39" s="157">
        <v>374666.6</v>
      </c>
      <c r="G39" s="51">
        <f t="shared" si="0"/>
        <v>1.4005250615581817</v>
      </c>
      <c r="H39" s="157">
        <v>349333.2</v>
      </c>
      <c r="I39" s="51">
        <f>(F39-H39)/H39</f>
        <v>7.2519302488283297E-2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204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09" t="s">
        <v>3</v>
      </c>
      <c r="B12" s="215"/>
      <c r="C12" s="217" t="s">
        <v>0</v>
      </c>
      <c r="D12" s="211" t="s">
        <v>221</v>
      </c>
      <c r="E12" s="219" t="s">
        <v>223</v>
      </c>
      <c r="F12" s="226" t="s">
        <v>186</v>
      </c>
      <c r="G12" s="211" t="s">
        <v>222</v>
      </c>
      <c r="H12" s="228" t="s">
        <v>224</v>
      </c>
      <c r="I12" s="224" t="s">
        <v>196</v>
      </c>
    </row>
    <row r="13" spans="1:9" ht="39.75" customHeight="1" thickBot="1">
      <c r="A13" s="210"/>
      <c r="B13" s="216"/>
      <c r="C13" s="218"/>
      <c r="D13" s="212"/>
      <c r="E13" s="220"/>
      <c r="F13" s="227"/>
      <c r="G13" s="212"/>
      <c r="H13" s="229"/>
      <c r="I13" s="225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21499.777777777777</v>
      </c>
      <c r="E15" s="144">
        <v>17700</v>
      </c>
      <c r="F15" s="67">
        <f t="shared" ref="F15:F30" si="0">D15-E15</f>
        <v>3799.7777777777774</v>
      </c>
      <c r="G15" s="42">
        <v>11696.087500000001</v>
      </c>
      <c r="H15" s="66">
        <f>AVERAGE(D15:E15)</f>
        <v>19599.888888888891</v>
      </c>
      <c r="I15" s="69">
        <f>(H15-G15)/G15</f>
        <v>0.67576455706995076</v>
      </c>
    </row>
    <row r="16" spans="1:9" ht="16.5" customHeight="1">
      <c r="A16" s="37"/>
      <c r="B16" s="34" t="s">
        <v>5</v>
      </c>
      <c r="C16" s="15" t="s">
        <v>164</v>
      </c>
      <c r="D16" s="144">
        <v>22737.25</v>
      </c>
      <c r="E16" s="144">
        <v>17633.2</v>
      </c>
      <c r="F16" s="71">
        <f t="shared" si="0"/>
        <v>5104.0499999999993</v>
      </c>
      <c r="G16" s="46">
        <v>10339.823958333334</v>
      </c>
      <c r="H16" s="68">
        <f t="shared" ref="H16:H30" si="1">AVERAGE(D16:E16)</f>
        <v>20185.224999999999</v>
      </c>
      <c r="I16" s="72">
        <f t="shared" ref="I16:I39" si="2">(H16-G16)/G16</f>
        <v>0.95218265623679288</v>
      </c>
    </row>
    <row r="17" spans="1:9" ht="16.5">
      <c r="A17" s="37"/>
      <c r="B17" s="34" t="s">
        <v>6</v>
      </c>
      <c r="C17" s="15" t="s">
        <v>165</v>
      </c>
      <c r="D17" s="144">
        <v>20166.444444444445</v>
      </c>
      <c r="E17" s="144">
        <v>17200</v>
      </c>
      <c r="F17" s="71">
        <f t="shared" si="0"/>
        <v>2966.4444444444453</v>
      </c>
      <c r="G17" s="46">
        <v>6930.9083333333328</v>
      </c>
      <c r="H17" s="68">
        <f t="shared" si="1"/>
        <v>18683.222222222223</v>
      </c>
      <c r="I17" s="72">
        <f t="shared" si="2"/>
        <v>1.6956383382489151</v>
      </c>
    </row>
    <row r="18" spans="1:9" ht="16.5">
      <c r="A18" s="37"/>
      <c r="B18" s="34" t="s">
        <v>7</v>
      </c>
      <c r="C18" s="15" t="s">
        <v>166</v>
      </c>
      <c r="D18" s="144">
        <v>13943.111111111111</v>
      </c>
      <c r="E18" s="144">
        <v>13166.6</v>
      </c>
      <c r="F18" s="71">
        <f t="shared" si="0"/>
        <v>776.51111111111095</v>
      </c>
      <c r="G18" s="46">
        <v>6079.0249999999996</v>
      </c>
      <c r="H18" s="68">
        <f t="shared" si="1"/>
        <v>13554.855555555556</v>
      </c>
      <c r="I18" s="72">
        <f t="shared" si="2"/>
        <v>1.2297746029265477</v>
      </c>
    </row>
    <row r="19" spans="1:9" ht="16.5">
      <c r="A19" s="37"/>
      <c r="B19" s="34" t="s">
        <v>8</v>
      </c>
      <c r="C19" s="15" t="s">
        <v>167</v>
      </c>
      <c r="D19" s="144">
        <v>44485.428571428572</v>
      </c>
      <c r="E19" s="144">
        <v>39666.6</v>
      </c>
      <c r="F19" s="71">
        <f t="shared" si="0"/>
        <v>4818.8285714285739</v>
      </c>
      <c r="G19" s="46">
        <v>16542.545833333334</v>
      </c>
      <c r="H19" s="68">
        <f t="shared" si="1"/>
        <v>42076.014285714286</v>
      </c>
      <c r="I19" s="72">
        <f t="shared" si="2"/>
        <v>1.5435029595584286</v>
      </c>
    </row>
    <row r="20" spans="1:9" ht="16.5">
      <c r="A20" s="37"/>
      <c r="B20" s="34" t="s">
        <v>9</v>
      </c>
      <c r="C20" s="15" t="s">
        <v>168</v>
      </c>
      <c r="D20" s="144">
        <v>23210.888888888891</v>
      </c>
      <c r="E20" s="144">
        <v>19550</v>
      </c>
      <c r="F20" s="71">
        <f t="shared" si="0"/>
        <v>3660.8888888888905</v>
      </c>
      <c r="G20" s="46">
        <v>10948.825000000001</v>
      </c>
      <c r="H20" s="68">
        <f t="shared" si="1"/>
        <v>21380.444444444445</v>
      </c>
      <c r="I20" s="72">
        <f t="shared" si="2"/>
        <v>0.95276154696457782</v>
      </c>
    </row>
    <row r="21" spans="1:9" ht="16.5">
      <c r="A21" s="37"/>
      <c r="B21" s="34" t="s">
        <v>10</v>
      </c>
      <c r="C21" s="15" t="s">
        <v>169</v>
      </c>
      <c r="D21" s="144">
        <v>22720.888888888891</v>
      </c>
      <c r="E21" s="144">
        <v>18066.599999999999</v>
      </c>
      <c r="F21" s="71">
        <f t="shared" si="0"/>
        <v>4654.288888888892</v>
      </c>
      <c r="G21" s="46">
        <v>10751.233333333334</v>
      </c>
      <c r="H21" s="68">
        <f t="shared" si="1"/>
        <v>20393.744444444445</v>
      </c>
      <c r="I21" s="72">
        <f t="shared" si="2"/>
        <v>0.89687488050466557</v>
      </c>
    </row>
    <row r="22" spans="1:9" ht="16.5">
      <c r="A22" s="37"/>
      <c r="B22" s="34" t="s">
        <v>11</v>
      </c>
      <c r="C22" s="15" t="s">
        <v>170</v>
      </c>
      <c r="D22" s="144">
        <v>7994.2222222222226</v>
      </c>
      <c r="E22" s="144">
        <v>8533.2000000000007</v>
      </c>
      <c r="F22" s="71">
        <f t="shared" si="0"/>
        <v>-538.9777777777781</v>
      </c>
      <c r="G22" s="46">
        <v>2248.0694444444443</v>
      </c>
      <c r="H22" s="68">
        <f t="shared" si="1"/>
        <v>8263.7111111111117</v>
      </c>
      <c r="I22" s="72">
        <f t="shared" si="2"/>
        <v>2.6759145192479972</v>
      </c>
    </row>
    <row r="23" spans="1:9" ht="16.5">
      <c r="A23" s="37"/>
      <c r="B23" s="34" t="s">
        <v>12</v>
      </c>
      <c r="C23" s="15" t="s">
        <v>171</v>
      </c>
      <c r="D23" s="144">
        <v>9493.5</v>
      </c>
      <c r="E23" s="144">
        <v>7933.2</v>
      </c>
      <c r="F23" s="71">
        <f t="shared" si="0"/>
        <v>1560.3000000000002</v>
      </c>
      <c r="G23" s="46">
        <v>2992.5416666666665</v>
      </c>
      <c r="H23" s="68">
        <f t="shared" si="1"/>
        <v>8713.35</v>
      </c>
      <c r="I23" s="72">
        <f t="shared" si="2"/>
        <v>1.911688781832612</v>
      </c>
    </row>
    <row r="24" spans="1:9" ht="16.5">
      <c r="A24" s="37"/>
      <c r="B24" s="34" t="s">
        <v>13</v>
      </c>
      <c r="C24" s="15" t="s">
        <v>172</v>
      </c>
      <c r="D24" s="144">
        <v>9493.5</v>
      </c>
      <c r="E24" s="144">
        <v>8250</v>
      </c>
      <c r="F24" s="71">
        <f t="shared" si="0"/>
        <v>1243.5</v>
      </c>
      <c r="G24" s="46">
        <v>2802.1944444444443</v>
      </c>
      <c r="H24" s="68">
        <f t="shared" si="1"/>
        <v>8871.75</v>
      </c>
      <c r="I24" s="72">
        <f t="shared" si="2"/>
        <v>2.1660008525064685</v>
      </c>
    </row>
    <row r="25" spans="1:9" ht="16.5">
      <c r="A25" s="37"/>
      <c r="B25" s="34" t="s">
        <v>14</v>
      </c>
      <c r="C25" s="15" t="s">
        <v>173</v>
      </c>
      <c r="D25" s="144">
        <v>9493.5</v>
      </c>
      <c r="E25" s="144">
        <v>8150</v>
      </c>
      <c r="F25" s="71">
        <f t="shared" si="0"/>
        <v>1343.5</v>
      </c>
      <c r="G25" s="46">
        <v>3524.1652777777781</v>
      </c>
      <c r="H25" s="68">
        <f t="shared" si="1"/>
        <v>8821.75</v>
      </c>
      <c r="I25" s="72">
        <f t="shared" si="2"/>
        <v>1.5032168768096776</v>
      </c>
    </row>
    <row r="26" spans="1:9" ht="16.5">
      <c r="A26" s="37"/>
      <c r="B26" s="34" t="s">
        <v>15</v>
      </c>
      <c r="C26" s="15" t="s">
        <v>174</v>
      </c>
      <c r="D26" s="144">
        <v>28944.222222222223</v>
      </c>
      <c r="E26" s="144">
        <v>24700</v>
      </c>
      <c r="F26" s="71">
        <f t="shared" si="0"/>
        <v>4244.2222222222226</v>
      </c>
      <c r="G26" s="46">
        <v>8316.0249999999996</v>
      </c>
      <c r="H26" s="68">
        <f t="shared" si="1"/>
        <v>26822.111111111109</v>
      </c>
      <c r="I26" s="72">
        <f t="shared" si="2"/>
        <v>2.225352390247878</v>
      </c>
    </row>
    <row r="27" spans="1:9" ht="16.5">
      <c r="A27" s="37"/>
      <c r="B27" s="34" t="s">
        <v>16</v>
      </c>
      <c r="C27" s="15" t="s">
        <v>175</v>
      </c>
      <c r="D27" s="144">
        <v>9056</v>
      </c>
      <c r="E27" s="144">
        <v>6666.6</v>
      </c>
      <c r="F27" s="71">
        <f t="shared" si="0"/>
        <v>2389.3999999999996</v>
      </c>
      <c r="G27" s="46">
        <v>2770.6812500000001</v>
      </c>
      <c r="H27" s="68">
        <f t="shared" si="1"/>
        <v>7861.3</v>
      </c>
      <c r="I27" s="72">
        <f t="shared" si="2"/>
        <v>1.8373166346724292</v>
      </c>
    </row>
    <row r="28" spans="1:9" ht="16.5">
      <c r="A28" s="37"/>
      <c r="B28" s="34" t="s">
        <v>17</v>
      </c>
      <c r="C28" s="15" t="s">
        <v>176</v>
      </c>
      <c r="D28" s="144">
        <v>16876.666666666668</v>
      </c>
      <c r="E28" s="144">
        <v>15500</v>
      </c>
      <c r="F28" s="71">
        <f t="shared" si="0"/>
        <v>1376.6666666666679</v>
      </c>
      <c r="G28" s="46">
        <v>4533.3590277777785</v>
      </c>
      <c r="H28" s="68">
        <f t="shared" si="1"/>
        <v>16188.333333333334</v>
      </c>
      <c r="I28" s="72">
        <f t="shared" si="2"/>
        <v>2.5709356426748191</v>
      </c>
    </row>
    <row r="29" spans="1:9" ht="16.5">
      <c r="A29" s="37"/>
      <c r="B29" s="34" t="s">
        <v>18</v>
      </c>
      <c r="C29" s="15" t="s">
        <v>177</v>
      </c>
      <c r="D29" s="144">
        <v>22416.666666666668</v>
      </c>
      <c r="E29" s="144">
        <v>16666.599999999999</v>
      </c>
      <c r="F29" s="71">
        <f t="shared" si="0"/>
        <v>5750.0666666666693</v>
      </c>
      <c r="G29" s="46">
        <v>9215.1152777777788</v>
      </c>
      <c r="H29" s="68">
        <f t="shared" si="1"/>
        <v>19541.633333333331</v>
      </c>
      <c r="I29" s="72">
        <f t="shared" si="2"/>
        <v>1.1206064975071899</v>
      </c>
    </row>
    <row r="30" spans="1:9" ht="17.25" thickBot="1">
      <c r="A30" s="38"/>
      <c r="B30" s="36" t="s">
        <v>19</v>
      </c>
      <c r="C30" s="16" t="s">
        <v>178</v>
      </c>
      <c r="D30" s="155">
        <v>20832</v>
      </c>
      <c r="E30" s="147">
        <v>18033.2</v>
      </c>
      <c r="F30" s="74">
        <f t="shared" si="0"/>
        <v>2798.7999999999993</v>
      </c>
      <c r="G30" s="49">
        <v>9805.7249999999985</v>
      </c>
      <c r="H30" s="100">
        <f t="shared" si="1"/>
        <v>19432.599999999999</v>
      </c>
      <c r="I30" s="75">
        <f t="shared" si="2"/>
        <v>0.98176065512748945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18999.777777777777</v>
      </c>
      <c r="E32" s="144">
        <v>16300</v>
      </c>
      <c r="F32" s="67">
        <f>D32-E32</f>
        <v>2699.7777777777774</v>
      </c>
      <c r="G32" s="54">
        <v>11324.712500000001</v>
      </c>
      <c r="H32" s="68">
        <f>AVERAGE(D32:E32)</f>
        <v>17649.888888888891</v>
      </c>
      <c r="I32" s="78">
        <f t="shared" si="2"/>
        <v>0.55852865040846633</v>
      </c>
    </row>
    <row r="33" spans="1:9" ht="16.5">
      <c r="A33" s="37"/>
      <c r="B33" s="34" t="s">
        <v>27</v>
      </c>
      <c r="C33" s="15" t="s">
        <v>180</v>
      </c>
      <c r="D33" s="47">
        <v>19555.333333333332</v>
      </c>
      <c r="E33" s="144">
        <v>16200</v>
      </c>
      <c r="F33" s="79">
        <f>D33-E33</f>
        <v>3355.3333333333321</v>
      </c>
      <c r="G33" s="46">
        <v>10559.433333333332</v>
      </c>
      <c r="H33" s="68">
        <f>AVERAGE(D33:E33)</f>
        <v>17877.666666666664</v>
      </c>
      <c r="I33" s="72">
        <f t="shared" si="2"/>
        <v>0.69305171047688785</v>
      </c>
    </row>
    <row r="34" spans="1:9" ht="16.5">
      <c r="A34" s="37"/>
      <c r="B34" s="39" t="s">
        <v>28</v>
      </c>
      <c r="C34" s="15" t="s">
        <v>181</v>
      </c>
      <c r="D34" s="47">
        <v>40900</v>
      </c>
      <c r="E34" s="144">
        <v>34866.6</v>
      </c>
      <c r="F34" s="71">
        <f>D34-E34</f>
        <v>6033.4000000000015</v>
      </c>
      <c r="G34" s="46">
        <v>13432.87222222222</v>
      </c>
      <c r="H34" s="68">
        <f>AVERAGE(D34:E34)</f>
        <v>37883.300000000003</v>
      </c>
      <c r="I34" s="72">
        <f t="shared" si="2"/>
        <v>1.8201935798457936</v>
      </c>
    </row>
    <row r="35" spans="1:9" ht="16.5">
      <c r="A35" s="37"/>
      <c r="B35" s="34" t="s">
        <v>29</v>
      </c>
      <c r="C35" s="15" t="s">
        <v>182</v>
      </c>
      <c r="D35" s="47">
        <v>31666.666666666668</v>
      </c>
      <c r="E35" s="144">
        <v>18000</v>
      </c>
      <c r="F35" s="79">
        <f>D35-E35</f>
        <v>13666.666666666668</v>
      </c>
      <c r="G35" s="46">
        <v>9126.1866071428576</v>
      </c>
      <c r="H35" s="68">
        <f>AVERAGE(D35:E35)</f>
        <v>24833.333333333336</v>
      </c>
      <c r="I35" s="72">
        <f t="shared" si="2"/>
        <v>1.7211073367595677</v>
      </c>
    </row>
    <row r="36" spans="1:9" ht="17.25" thickBot="1">
      <c r="A36" s="38"/>
      <c r="B36" s="39" t="s">
        <v>30</v>
      </c>
      <c r="C36" s="15" t="s">
        <v>183</v>
      </c>
      <c r="D36" s="50">
        <v>34376.444444444445</v>
      </c>
      <c r="E36" s="144">
        <v>35533.199999999997</v>
      </c>
      <c r="F36" s="71">
        <f>D36-E36</f>
        <v>-1156.7555555555518</v>
      </c>
      <c r="G36" s="49">
        <v>9277.7625000000007</v>
      </c>
      <c r="H36" s="68">
        <f>AVERAGE(D36:E36)</f>
        <v>34954.822222222225</v>
      </c>
      <c r="I36" s="80">
        <f t="shared" si="2"/>
        <v>2.7675918328608025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578424.5</v>
      </c>
      <c r="E38" s="145">
        <v>462000</v>
      </c>
      <c r="F38" s="67">
        <f>D38-E38</f>
        <v>116424.5</v>
      </c>
      <c r="G38" s="46">
        <v>266958.04166666669</v>
      </c>
      <c r="H38" s="67">
        <f>AVERAGE(D38:E38)</f>
        <v>520212.25</v>
      </c>
      <c r="I38" s="78">
        <f t="shared" si="2"/>
        <v>0.94866671463508689</v>
      </c>
    </row>
    <row r="39" spans="1:9" ht="17.25" thickBot="1">
      <c r="A39" s="38"/>
      <c r="B39" s="36" t="s">
        <v>32</v>
      </c>
      <c r="C39" s="16" t="s">
        <v>185</v>
      </c>
      <c r="D39" s="57">
        <v>327983</v>
      </c>
      <c r="E39" s="146">
        <v>374666.6</v>
      </c>
      <c r="F39" s="74">
        <f>D39-E39</f>
        <v>-46683.599999999977</v>
      </c>
      <c r="G39" s="46">
        <v>156076.9375</v>
      </c>
      <c r="H39" s="81">
        <f>AVERAGE(D39:E39)</f>
        <v>351324.8</v>
      </c>
      <c r="I39" s="75">
        <f t="shared" si="2"/>
        <v>1.2509718964725329</v>
      </c>
    </row>
    <row r="40" spans="1:9" ht="15.75" customHeight="1" thickBot="1">
      <c r="A40" s="221"/>
      <c r="B40" s="222"/>
      <c r="C40" s="223"/>
      <c r="D40" s="83">
        <f>SUM(D15:D39)</f>
        <v>1355269.7896825396</v>
      </c>
      <c r="E40" s="83">
        <f>SUM(E15:E39)</f>
        <v>1214982.2000000002</v>
      </c>
      <c r="F40" s="83">
        <f>SUM(F15:F39)</f>
        <v>140287.58968253972</v>
      </c>
      <c r="G40" s="83">
        <f>SUM(G15:G39)</f>
        <v>596252.27167658729</v>
      </c>
      <c r="H40" s="83">
        <f>AVERAGE(D40:E40)</f>
        <v>1285125.9948412699</v>
      </c>
      <c r="I40" s="75">
        <f>(H40-G40)/G40</f>
        <v>1.1553393687333975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222</v>
      </c>
      <c r="F13" s="228" t="s">
        <v>224</v>
      </c>
      <c r="G13" s="211" t="s">
        <v>197</v>
      </c>
      <c r="H13" s="228" t="s">
        <v>217</v>
      </c>
      <c r="I13" s="211" t="s">
        <v>187</v>
      </c>
    </row>
    <row r="14" spans="1:9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11696.087500000001</v>
      </c>
      <c r="F16" s="42">
        <v>19599.888888888891</v>
      </c>
      <c r="G16" s="21">
        <f t="shared" ref="G16:G31" si="0">(F16-E16)/E16</f>
        <v>0.67576455706995076</v>
      </c>
      <c r="H16" s="181">
        <v>18355.444444444445</v>
      </c>
      <c r="I16" s="21">
        <f t="shared" ref="I16:I31" si="1">(F16-H16)/H16</f>
        <v>6.7797020563078514E-2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10339.823958333334</v>
      </c>
      <c r="F17" s="46">
        <v>20185.224999999999</v>
      </c>
      <c r="G17" s="21">
        <f t="shared" si="0"/>
        <v>0.95218265623679288</v>
      </c>
      <c r="H17" s="184">
        <v>20247.724999999999</v>
      </c>
      <c r="I17" s="21">
        <f t="shared" si="1"/>
        <v>-3.0867665379690806E-3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6930.9083333333328</v>
      </c>
      <c r="F18" s="46">
        <v>18683.222222222223</v>
      </c>
      <c r="G18" s="21">
        <f t="shared" si="0"/>
        <v>1.6956383382489151</v>
      </c>
      <c r="H18" s="184">
        <v>19087.375</v>
      </c>
      <c r="I18" s="21">
        <f t="shared" si="1"/>
        <v>-2.1173827086112016E-2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6079.0249999999996</v>
      </c>
      <c r="F19" s="46">
        <v>13554.855555555556</v>
      </c>
      <c r="G19" s="21">
        <f t="shared" si="0"/>
        <v>1.2297746029265477</v>
      </c>
      <c r="H19" s="184">
        <v>13377.6</v>
      </c>
      <c r="I19" s="21">
        <f t="shared" si="1"/>
        <v>1.3250176082074175E-2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16542.545833333334</v>
      </c>
      <c r="F20" s="46">
        <v>42076.014285714286</v>
      </c>
      <c r="G20" s="21">
        <f t="shared" si="0"/>
        <v>1.5435029595584286</v>
      </c>
      <c r="H20" s="184">
        <v>38497.442857142858</v>
      </c>
      <c r="I20" s="21">
        <f t="shared" si="1"/>
        <v>9.2956081313007408E-2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10948.825000000001</v>
      </c>
      <c r="F21" s="46">
        <v>21380.444444444445</v>
      </c>
      <c r="G21" s="21">
        <f t="shared" si="0"/>
        <v>0.95276154696457782</v>
      </c>
      <c r="H21" s="184">
        <v>21788.777777777777</v>
      </c>
      <c r="I21" s="21">
        <f t="shared" si="1"/>
        <v>-1.8740534117970969E-2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10751.233333333334</v>
      </c>
      <c r="F22" s="46">
        <v>20393.744444444445</v>
      </c>
      <c r="G22" s="21">
        <f t="shared" si="0"/>
        <v>0.89687488050466557</v>
      </c>
      <c r="H22" s="184">
        <v>20321.522222222222</v>
      </c>
      <c r="I22" s="21">
        <f t="shared" si="1"/>
        <v>3.5539769822580201E-3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2248.0694444444443</v>
      </c>
      <c r="F23" s="46">
        <v>8263.7111111111117</v>
      </c>
      <c r="G23" s="21">
        <f t="shared" si="0"/>
        <v>2.6759145192479972</v>
      </c>
      <c r="H23" s="184">
        <v>7569.2666666666664</v>
      </c>
      <c r="I23" s="21">
        <f t="shared" si="1"/>
        <v>9.1745274017444922E-2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2992.5416666666665</v>
      </c>
      <c r="F24" s="46">
        <v>8713.35</v>
      </c>
      <c r="G24" s="21">
        <f t="shared" si="0"/>
        <v>1.911688781832612</v>
      </c>
      <c r="H24" s="184">
        <v>7756.125</v>
      </c>
      <c r="I24" s="21">
        <f t="shared" si="1"/>
        <v>0.12341536527583044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2802.1944444444443</v>
      </c>
      <c r="F25" s="46">
        <v>8871.75</v>
      </c>
      <c r="G25" s="21">
        <f t="shared" si="0"/>
        <v>2.1660008525064685</v>
      </c>
      <c r="H25" s="184">
        <v>7881.125</v>
      </c>
      <c r="I25" s="21">
        <f t="shared" si="1"/>
        <v>0.12569588732573078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3524.1652777777781</v>
      </c>
      <c r="F26" s="46">
        <v>8821.75</v>
      </c>
      <c r="G26" s="21">
        <f t="shared" si="0"/>
        <v>1.5032168768096776</v>
      </c>
      <c r="H26" s="184">
        <v>8871.75</v>
      </c>
      <c r="I26" s="21">
        <f t="shared" si="1"/>
        <v>-5.6358666553949334E-3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8316.0249999999996</v>
      </c>
      <c r="F27" s="46">
        <v>26822.111111111109</v>
      </c>
      <c r="G27" s="21">
        <f t="shared" si="0"/>
        <v>2.225352390247878</v>
      </c>
      <c r="H27" s="184">
        <v>19138.744444444445</v>
      </c>
      <c r="I27" s="21">
        <f t="shared" si="1"/>
        <v>0.40145615032217941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2770.6812500000001</v>
      </c>
      <c r="F28" s="46">
        <v>7861.3</v>
      </c>
      <c r="G28" s="21">
        <f t="shared" si="0"/>
        <v>1.8373166346724292</v>
      </c>
      <c r="H28" s="184">
        <v>7540.5</v>
      </c>
      <c r="I28" s="21">
        <f t="shared" si="1"/>
        <v>4.2543597904648255E-2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4533.3590277777785</v>
      </c>
      <c r="F29" s="46">
        <v>16188.333333333334</v>
      </c>
      <c r="G29" s="21">
        <f t="shared" si="0"/>
        <v>2.5709356426748191</v>
      </c>
      <c r="H29" s="184">
        <v>15599.333333333332</v>
      </c>
      <c r="I29" s="21">
        <f t="shared" si="1"/>
        <v>3.7758023847173076E-2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9215.1152777777788</v>
      </c>
      <c r="F30" s="46">
        <v>19541.633333333331</v>
      </c>
      <c r="G30" s="21">
        <f t="shared" si="0"/>
        <v>1.1206064975071899</v>
      </c>
      <c r="H30" s="184">
        <v>18802.777777777777</v>
      </c>
      <c r="I30" s="21">
        <f t="shared" si="1"/>
        <v>3.9295021421184732E-2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9805.7249999999985</v>
      </c>
      <c r="F31" s="49">
        <v>19432.599999999999</v>
      </c>
      <c r="G31" s="23">
        <f t="shared" si="0"/>
        <v>0.98176065512748945</v>
      </c>
      <c r="H31" s="187">
        <v>18304.822222222225</v>
      </c>
      <c r="I31" s="23">
        <f t="shared" si="1"/>
        <v>6.1610965902123921E-2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11324.712500000001</v>
      </c>
      <c r="F33" s="54">
        <v>17649.888888888891</v>
      </c>
      <c r="G33" s="21">
        <f>(F33-E33)/E33</f>
        <v>0.55852865040846633</v>
      </c>
      <c r="H33" s="190">
        <v>17377.666666666664</v>
      </c>
      <c r="I33" s="21">
        <f>(F33-H33)/H33</f>
        <v>1.5665061797070549E-2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10559.433333333332</v>
      </c>
      <c r="F34" s="46">
        <v>17877.666666666664</v>
      </c>
      <c r="G34" s="21">
        <f>(F34-E34)/E34</f>
        <v>0.69305171047688785</v>
      </c>
      <c r="H34" s="184">
        <v>18166.555555555555</v>
      </c>
      <c r="I34" s="21">
        <f>(F34-H34)/H34</f>
        <v>-1.5902237934177058E-2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13432.87222222222</v>
      </c>
      <c r="F35" s="46">
        <v>37883.300000000003</v>
      </c>
      <c r="G35" s="21">
        <f>(F35-E35)/E35</f>
        <v>1.8201935798457936</v>
      </c>
      <c r="H35" s="184">
        <v>32521.428571428572</v>
      </c>
      <c r="I35" s="21">
        <f>(F35-H35)/H35</f>
        <v>0.16487195255875253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9126.1866071428576</v>
      </c>
      <c r="F36" s="46">
        <v>24833.333333333336</v>
      </c>
      <c r="G36" s="21">
        <f>(F36-E36)/E36</f>
        <v>1.7211073367595677</v>
      </c>
      <c r="H36" s="184">
        <v>20200</v>
      </c>
      <c r="I36" s="21">
        <f>(F36-H36)/H36</f>
        <v>0.22937293729372948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9277.7625000000007</v>
      </c>
      <c r="F37" s="49">
        <v>34954.822222222225</v>
      </c>
      <c r="G37" s="23">
        <f>(F37-E37)/E37</f>
        <v>2.7675918328608025</v>
      </c>
      <c r="H37" s="187">
        <v>36035.224999999999</v>
      </c>
      <c r="I37" s="23">
        <f>(F37-H37)/H37</f>
        <v>-2.9981851862386701E-2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266958.04166666669</v>
      </c>
      <c r="F39" s="46">
        <v>520212.25</v>
      </c>
      <c r="G39" s="21">
        <f t="shared" ref="G39:G44" si="2">(F39-E39)/E39</f>
        <v>0.94866671463508689</v>
      </c>
      <c r="H39" s="184">
        <v>512212.25</v>
      </c>
      <c r="I39" s="21">
        <f t="shared" ref="I39:I44" si="3">(F39-H39)/H39</f>
        <v>1.5618525328123254E-2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156076.9375</v>
      </c>
      <c r="F40" s="46">
        <v>351324.8</v>
      </c>
      <c r="G40" s="21">
        <f t="shared" si="2"/>
        <v>1.2509718964725329</v>
      </c>
      <c r="H40" s="184">
        <v>329515.74285714288</v>
      </c>
      <c r="I40" s="21">
        <f t="shared" si="3"/>
        <v>6.6185175111078492E-2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117911.375</v>
      </c>
      <c r="F41" s="57">
        <v>230106.33333333334</v>
      </c>
      <c r="G41" s="21">
        <f t="shared" si="2"/>
        <v>0.95151937913821583</v>
      </c>
      <c r="H41" s="192">
        <v>249739.6</v>
      </c>
      <c r="I41" s="21">
        <f t="shared" si="3"/>
        <v>-7.8614952000670549E-2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42493.75</v>
      </c>
      <c r="F42" s="47">
        <v>104539.875</v>
      </c>
      <c r="G42" s="21">
        <f t="shared" si="2"/>
        <v>1.4601235475805265</v>
      </c>
      <c r="H42" s="185">
        <v>113609.83333333333</v>
      </c>
      <c r="I42" s="21">
        <f t="shared" si="3"/>
        <v>-7.9834271974696988E-2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35862.166666666664</v>
      </c>
      <c r="F43" s="47">
        <v>112666</v>
      </c>
      <c r="G43" s="21">
        <f t="shared" si="2"/>
        <v>2.1416395179692622</v>
      </c>
      <c r="H43" s="185">
        <v>125999</v>
      </c>
      <c r="I43" s="21">
        <f t="shared" si="3"/>
        <v>-0.10581830014523924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74667.05357142858</v>
      </c>
      <c r="F44" s="50">
        <v>253739</v>
      </c>
      <c r="G44" s="31">
        <f t="shared" si="2"/>
        <v>2.3982725695378648</v>
      </c>
      <c r="H44" s="188">
        <v>262167.57142857142</v>
      </c>
      <c r="I44" s="31">
        <f t="shared" si="3"/>
        <v>-3.2149557562148059E-2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73034.052083333343</v>
      </c>
      <c r="F46" s="43">
        <v>167792.55555555556</v>
      </c>
      <c r="G46" s="21">
        <f t="shared" ref="G46:G51" si="4">(F46-E46)/E46</f>
        <v>1.2974564709089513</v>
      </c>
      <c r="H46" s="182">
        <v>165048.66666666666</v>
      </c>
      <c r="I46" s="21">
        <f t="shared" ref="I46:I51" si="5">(F46-H46)/H46</f>
        <v>1.6624726175040728E-2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39036.872222222228</v>
      </c>
      <c r="F47" s="47">
        <v>134317.55555555556</v>
      </c>
      <c r="G47" s="21">
        <f t="shared" si="4"/>
        <v>2.440786823056321</v>
      </c>
      <c r="H47" s="185">
        <v>132566</v>
      </c>
      <c r="I47" s="21">
        <f t="shared" si="5"/>
        <v>1.3212705788479414E-2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114487.36458333333</v>
      </c>
      <c r="F48" s="47">
        <v>403886.33333333331</v>
      </c>
      <c r="G48" s="21">
        <f t="shared" si="4"/>
        <v>2.5277808586409689</v>
      </c>
      <c r="H48" s="185">
        <v>399038.28571428574</v>
      </c>
      <c r="I48" s="21">
        <f t="shared" si="5"/>
        <v>1.2149329506990743E-2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177118.75</v>
      </c>
      <c r="F49" s="47">
        <v>473363.33333333331</v>
      </c>
      <c r="G49" s="21">
        <f t="shared" si="4"/>
        <v>1.6725760730206898</v>
      </c>
      <c r="H49" s="185">
        <v>439389.85800000001</v>
      </c>
      <c r="I49" s="21">
        <f t="shared" si="5"/>
        <v>7.7319662060414018E-2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16640</v>
      </c>
      <c r="F50" s="47">
        <v>35183.599999999999</v>
      </c>
      <c r="G50" s="21">
        <f t="shared" si="4"/>
        <v>1.1143990384615383</v>
      </c>
      <c r="H50" s="185">
        <v>34792</v>
      </c>
      <c r="I50" s="21">
        <f t="shared" si="5"/>
        <v>1.1255461025523068E-2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171671.25</v>
      </c>
      <c r="F51" s="50">
        <v>633225</v>
      </c>
      <c r="G51" s="31">
        <f t="shared" si="4"/>
        <v>2.6885908385941151</v>
      </c>
      <c r="H51" s="188">
        <v>603146.66666666663</v>
      </c>
      <c r="I51" s="31">
        <f t="shared" si="5"/>
        <v>4.9869020249358985E-2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23144.1875</v>
      </c>
      <c r="F53" s="66">
        <v>68583.333333333328</v>
      </c>
      <c r="G53" s="22">
        <f t="shared" ref="G53:G61" si="6">(F53-E53)/E53</f>
        <v>1.9633070218314352</v>
      </c>
      <c r="H53" s="143">
        <v>70125</v>
      </c>
      <c r="I53" s="22">
        <f t="shared" ref="I53:I61" si="7">(F53-H53)/H53</f>
        <v>-2.1984551396316172E-2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37908.125</v>
      </c>
      <c r="F54" s="70">
        <v>72226.666666666672</v>
      </c>
      <c r="G54" s="21">
        <f t="shared" si="6"/>
        <v>0.90530833869168337</v>
      </c>
      <c r="H54" s="196">
        <v>70842.5</v>
      </c>
      <c r="I54" s="21">
        <f t="shared" si="7"/>
        <v>1.9538647939678463E-2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25466</v>
      </c>
      <c r="F55" s="70">
        <v>60818.25</v>
      </c>
      <c r="G55" s="21">
        <f t="shared" si="6"/>
        <v>1.3882136966936307</v>
      </c>
      <c r="H55" s="196">
        <v>60818.25</v>
      </c>
      <c r="I55" s="21">
        <f t="shared" si="7"/>
        <v>0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32305.15</v>
      </c>
      <c r="F56" s="70">
        <v>77426.25</v>
      </c>
      <c r="G56" s="21">
        <f t="shared" si="6"/>
        <v>1.3967153843891762</v>
      </c>
      <c r="H56" s="196">
        <v>82235</v>
      </c>
      <c r="I56" s="21">
        <f t="shared" si="7"/>
        <v>-5.8475709855900775E-2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17613.416666666664</v>
      </c>
      <c r="F57" s="98">
        <v>41481.25</v>
      </c>
      <c r="G57" s="21">
        <f t="shared" si="6"/>
        <v>1.3550938914937007</v>
      </c>
      <c r="H57" s="201">
        <v>42725</v>
      </c>
      <c r="I57" s="21">
        <f t="shared" si="7"/>
        <v>-2.9110590988882388E-2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4926.5874999999996</v>
      </c>
      <c r="F58" s="50">
        <v>36495</v>
      </c>
      <c r="G58" s="29">
        <f t="shared" si="6"/>
        <v>6.4077645023050946</v>
      </c>
      <c r="H58" s="188">
        <v>35000</v>
      </c>
      <c r="I58" s="29">
        <f t="shared" si="7"/>
        <v>4.2714285714285712E-2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41369.107142857145</v>
      </c>
      <c r="F59" s="68">
        <v>96349.71428571429</v>
      </c>
      <c r="G59" s="21">
        <f t="shared" si="6"/>
        <v>1.3290257136320667</v>
      </c>
      <c r="H59" s="195">
        <v>95778.28571428571</v>
      </c>
      <c r="I59" s="21">
        <f t="shared" si="7"/>
        <v>5.9661599408157807E-3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41882.571428571428</v>
      </c>
      <c r="F60" s="70">
        <v>98691.333333333328</v>
      </c>
      <c r="G60" s="21">
        <f t="shared" si="6"/>
        <v>1.3563819022345924</v>
      </c>
      <c r="H60" s="196">
        <v>97891.333333333328</v>
      </c>
      <c r="I60" s="21">
        <f t="shared" si="7"/>
        <v>8.1723271382553447E-3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281720</v>
      </c>
      <c r="F61" s="73">
        <v>603400</v>
      </c>
      <c r="G61" s="29">
        <f t="shared" si="6"/>
        <v>1.1418429646457475</v>
      </c>
      <c r="H61" s="197">
        <v>564400</v>
      </c>
      <c r="I61" s="29">
        <f t="shared" si="7"/>
        <v>6.9099929128277823E-2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48280.525000000001</v>
      </c>
      <c r="F63" s="54">
        <v>180612.25</v>
      </c>
      <c r="G63" s="21">
        <f t="shared" ref="G63:G68" si="8">(F63-E63)/E63</f>
        <v>2.7408924198732305</v>
      </c>
      <c r="H63" s="190">
        <v>180612.25</v>
      </c>
      <c r="I63" s="21">
        <f t="shared" ref="I63:I74" si="9">(F63-H63)/H63</f>
        <v>0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345021.77380952379</v>
      </c>
      <c r="F64" s="46">
        <v>900578</v>
      </c>
      <c r="G64" s="21">
        <f t="shared" si="8"/>
        <v>1.6102062778715589</v>
      </c>
      <c r="H64" s="184">
        <v>875978</v>
      </c>
      <c r="I64" s="21">
        <f t="shared" si="9"/>
        <v>2.8082897059058559E-2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153791.44196428571</v>
      </c>
      <c r="F65" s="46">
        <v>546597.57142857148</v>
      </c>
      <c r="G65" s="21">
        <f t="shared" si="8"/>
        <v>2.5541481661606724</v>
      </c>
      <c r="H65" s="184">
        <v>541464.66666666663</v>
      </c>
      <c r="I65" s="21">
        <f t="shared" si="9"/>
        <v>9.4796670547382927E-3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76916.000000000015</v>
      </c>
      <c r="F66" s="46">
        <v>200376</v>
      </c>
      <c r="G66" s="21">
        <f t="shared" si="8"/>
        <v>1.6051276717458001</v>
      </c>
      <c r="H66" s="184">
        <v>225042.66666666666</v>
      </c>
      <c r="I66" s="21">
        <f t="shared" si="9"/>
        <v>-0.10960884454503439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38145</v>
      </c>
      <c r="F67" s="46">
        <v>109108.11111111111</v>
      </c>
      <c r="G67" s="21">
        <f t="shared" si="8"/>
        <v>1.8603515824121408</v>
      </c>
      <c r="H67" s="184">
        <v>107737.25</v>
      </c>
      <c r="I67" s="21">
        <f t="shared" si="9"/>
        <v>1.2724114557510142E-2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32192.916666666664</v>
      </c>
      <c r="F68" s="58">
        <v>102571.6</v>
      </c>
      <c r="G68" s="31">
        <f t="shared" si="8"/>
        <v>2.1861543041300497</v>
      </c>
      <c r="H68" s="193">
        <v>98926.333333333328</v>
      </c>
      <c r="I68" s="31">
        <f t="shared" si="9"/>
        <v>3.6848294522186652E-2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41016.303571428572</v>
      </c>
      <c r="F70" s="43">
        <v>94579.71428571429</v>
      </c>
      <c r="G70" s="21">
        <f>(F70-E70)/E70</f>
        <v>1.3059053608038267</v>
      </c>
      <c r="H70" s="182">
        <v>93586.857142857145</v>
      </c>
      <c r="I70" s="21">
        <f t="shared" si="9"/>
        <v>1.0608937762933767E-2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25967.895833333332</v>
      </c>
      <c r="F71" s="47">
        <v>77645.75</v>
      </c>
      <c r="G71" s="21">
        <f>(F71-E71)/E71</f>
        <v>1.9900670619731577</v>
      </c>
      <c r="H71" s="185">
        <v>73442</v>
      </c>
      <c r="I71" s="21">
        <f t="shared" si="9"/>
        <v>5.7239045777620436E-2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15495.303571428572</v>
      </c>
      <c r="F72" s="47">
        <v>38012.6</v>
      </c>
      <c r="G72" s="21">
        <f>(F72-E72)/E72</f>
        <v>1.4531691053856177</v>
      </c>
      <c r="H72" s="185">
        <v>36919.599999999999</v>
      </c>
      <c r="I72" s="21">
        <f t="shared" si="9"/>
        <v>2.9604871125364307E-2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25006.0625</v>
      </c>
      <c r="F73" s="47">
        <v>49932.5</v>
      </c>
      <c r="G73" s="21">
        <f>(F73-E73)/E73</f>
        <v>0.99681577217524753</v>
      </c>
      <c r="H73" s="185">
        <v>49932.5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16546.5</v>
      </c>
      <c r="F74" s="50">
        <v>47120.428571428572</v>
      </c>
      <c r="G74" s="21">
        <f>(F74-E74)/E74</f>
        <v>1.8477580498249522</v>
      </c>
      <c r="H74" s="188">
        <v>46734.6</v>
      </c>
      <c r="I74" s="21">
        <f t="shared" si="9"/>
        <v>8.2557371075942434E-3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15159.6</v>
      </c>
      <c r="F76" s="43">
        <v>28942</v>
      </c>
      <c r="G76" s="22">
        <f t="shared" ref="G76:G82" si="10">(F76-E76)/E76</f>
        <v>0.90915327581202665</v>
      </c>
      <c r="H76" s="182">
        <v>28942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13668.75</v>
      </c>
      <c r="F77" s="32">
        <v>39204.125</v>
      </c>
      <c r="G77" s="21">
        <f t="shared" si="10"/>
        <v>1.8681572930955648</v>
      </c>
      <c r="H77" s="176">
        <v>37605.428571428572</v>
      </c>
      <c r="I77" s="21">
        <f t="shared" si="11"/>
        <v>4.2512384230240285E-2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6642.875</v>
      </c>
      <c r="F78" s="47">
        <v>18809.166666666668</v>
      </c>
      <c r="G78" s="21">
        <f t="shared" si="10"/>
        <v>1.8314798436921766</v>
      </c>
      <c r="H78" s="185">
        <v>18625.833333333332</v>
      </c>
      <c r="I78" s="21">
        <f t="shared" si="11"/>
        <v>9.8429600465304874E-3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11590.822916666668</v>
      </c>
      <c r="F79" s="47">
        <v>32227.875</v>
      </c>
      <c r="G79" s="21">
        <f t="shared" si="10"/>
        <v>1.7804647894032544</v>
      </c>
      <c r="H79" s="185">
        <v>32227.875</v>
      </c>
      <c r="I79" s="21">
        <f t="shared" si="11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21529.214285714286</v>
      </c>
      <c r="F80" s="61">
        <v>45694.714285714283</v>
      </c>
      <c r="G80" s="21">
        <f t="shared" si="10"/>
        <v>1.122451552541563</v>
      </c>
      <c r="H80" s="194">
        <v>45689</v>
      </c>
      <c r="I80" s="21">
        <f t="shared" si="11"/>
        <v>1.2506917888950505E-4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56750</v>
      </c>
      <c r="F81" s="61">
        <v>146666</v>
      </c>
      <c r="G81" s="21">
        <f t="shared" si="10"/>
        <v>1.5844229074889868</v>
      </c>
      <c r="H81" s="194">
        <v>146666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25498.333333333336</v>
      </c>
      <c r="F82" s="50">
        <v>62164.222222222219</v>
      </c>
      <c r="G82" s="23">
        <f t="shared" si="10"/>
        <v>1.4379719807394815</v>
      </c>
      <c r="H82" s="188">
        <v>61947.8</v>
      </c>
      <c r="I82" s="23">
        <f t="shared" si="11"/>
        <v>3.4936224082568884E-3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70" zoomScaleNormal="100" workbookViewId="0">
      <selection activeCell="E91" sqref="E9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222</v>
      </c>
      <c r="F13" s="228" t="s">
        <v>224</v>
      </c>
      <c r="G13" s="211" t="s">
        <v>197</v>
      </c>
      <c r="H13" s="228" t="s">
        <v>217</v>
      </c>
      <c r="I13" s="211" t="s">
        <v>187</v>
      </c>
    </row>
    <row r="14" spans="1:9" s="126" customFormat="1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6</v>
      </c>
      <c r="C16" s="163" t="s">
        <v>86</v>
      </c>
      <c r="D16" s="160" t="s">
        <v>161</v>
      </c>
      <c r="E16" s="181">
        <v>6930.9083333333328</v>
      </c>
      <c r="F16" s="181">
        <v>18683.222222222223</v>
      </c>
      <c r="G16" s="169">
        <f>(F16-E16)/E16</f>
        <v>1.6956383382489151</v>
      </c>
      <c r="H16" s="181">
        <v>19087.375</v>
      </c>
      <c r="I16" s="169">
        <f>(F16-H16)/H16</f>
        <v>-2.1173827086112016E-2</v>
      </c>
    </row>
    <row r="17" spans="1:9" ht="16.5">
      <c r="A17" s="130"/>
      <c r="B17" s="177" t="s">
        <v>9</v>
      </c>
      <c r="C17" s="164" t="s">
        <v>88</v>
      </c>
      <c r="D17" s="160" t="s">
        <v>161</v>
      </c>
      <c r="E17" s="184">
        <v>10948.825000000001</v>
      </c>
      <c r="F17" s="184">
        <v>21380.444444444445</v>
      </c>
      <c r="G17" s="169">
        <f>(F17-E17)/E17</f>
        <v>0.95276154696457782</v>
      </c>
      <c r="H17" s="184">
        <v>21788.777777777777</v>
      </c>
      <c r="I17" s="169">
        <f>(F17-H17)/H17</f>
        <v>-1.8740534117970969E-2</v>
      </c>
    </row>
    <row r="18" spans="1:9" ht="16.5">
      <c r="A18" s="130"/>
      <c r="B18" s="177" t="s">
        <v>14</v>
      </c>
      <c r="C18" s="164" t="s">
        <v>94</v>
      </c>
      <c r="D18" s="160" t="s">
        <v>81</v>
      </c>
      <c r="E18" s="184">
        <v>3524.1652777777781</v>
      </c>
      <c r="F18" s="184">
        <v>8821.75</v>
      </c>
      <c r="G18" s="169">
        <f>(F18-E18)/E18</f>
        <v>1.5032168768096776</v>
      </c>
      <c r="H18" s="184">
        <v>8871.75</v>
      </c>
      <c r="I18" s="169">
        <f>(F18-H18)/H18</f>
        <v>-5.6358666553949334E-3</v>
      </c>
    </row>
    <row r="19" spans="1:9" ht="16.5">
      <c r="A19" s="130"/>
      <c r="B19" s="177" t="s">
        <v>5</v>
      </c>
      <c r="C19" s="164" t="s">
        <v>85</v>
      </c>
      <c r="D19" s="160" t="s">
        <v>161</v>
      </c>
      <c r="E19" s="184">
        <v>10339.823958333334</v>
      </c>
      <c r="F19" s="184">
        <v>20185.224999999999</v>
      </c>
      <c r="G19" s="169">
        <f>(F19-E19)/E19</f>
        <v>0.95218265623679288</v>
      </c>
      <c r="H19" s="184">
        <v>20247.724999999999</v>
      </c>
      <c r="I19" s="169">
        <f>(F19-H19)/H19</f>
        <v>-3.0867665379690806E-3</v>
      </c>
    </row>
    <row r="20" spans="1:9" ht="16.5">
      <c r="A20" s="130"/>
      <c r="B20" s="177" t="s">
        <v>10</v>
      </c>
      <c r="C20" s="164" t="s">
        <v>90</v>
      </c>
      <c r="D20" s="160" t="s">
        <v>161</v>
      </c>
      <c r="E20" s="184">
        <v>10751.233333333334</v>
      </c>
      <c r="F20" s="184">
        <v>20393.744444444445</v>
      </c>
      <c r="G20" s="169">
        <f>(F20-E20)/E20</f>
        <v>0.89687488050466557</v>
      </c>
      <c r="H20" s="184">
        <v>20321.522222222222</v>
      </c>
      <c r="I20" s="169">
        <f>(F20-H20)/H20</f>
        <v>3.5539769822580201E-3</v>
      </c>
    </row>
    <row r="21" spans="1:9" ht="16.5">
      <c r="A21" s="130"/>
      <c r="B21" s="177" t="s">
        <v>7</v>
      </c>
      <c r="C21" s="164" t="s">
        <v>87</v>
      </c>
      <c r="D21" s="160" t="s">
        <v>161</v>
      </c>
      <c r="E21" s="184">
        <v>6079.0249999999996</v>
      </c>
      <c r="F21" s="184">
        <v>13554.855555555556</v>
      </c>
      <c r="G21" s="169">
        <f>(F21-E21)/E21</f>
        <v>1.2297746029265477</v>
      </c>
      <c r="H21" s="184">
        <v>13377.6</v>
      </c>
      <c r="I21" s="169">
        <f>(F21-H21)/H21</f>
        <v>1.3250176082074175E-2</v>
      </c>
    </row>
    <row r="22" spans="1:9" ht="16.5">
      <c r="A22" s="130"/>
      <c r="B22" s="177" t="s">
        <v>17</v>
      </c>
      <c r="C22" s="164" t="s">
        <v>97</v>
      </c>
      <c r="D22" s="160" t="s">
        <v>161</v>
      </c>
      <c r="E22" s="184">
        <v>4533.3590277777785</v>
      </c>
      <c r="F22" s="184">
        <v>16188.333333333334</v>
      </c>
      <c r="G22" s="169">
        <f>(F22-E22)/E22</f>
        <v>2.5709356426748191</v>
      </c>
      <c r="H22" s="184">
        <v>15599.333333333332</v>
      </c>
      <c r="I22" s="169">
        <f>(F22-H22)/H22</f>
        <v>3.7758023847173076E-2</v>
      </c>
    </row>
    <row r="23" spans="1:9" ht="16.5">
      <c r="A23" s="130"/>
      <c r="B23" s="177" t="s">
        <v>18</v>
      </c>
      <c r="C23" s="164" t="s">
        <v>98</v>
      </c>
      <c r="D23" s="162" t="s">
        <v>83</v>
      </c>
      <c r="E23" s="184">
        <v>9215.1152777777788</v>
      </c>
      <c r="F23" s="184">
        <v>19541.633333333331</v>
      </c>
      <c r="G23" s="169">
        <f>(F23-E23)/E23</f>
        <v>1.1206064975071899</v>
      </c>
      <c r="H23" s="184">
        <v>18802.777777777777</v>
      </c>
      <c r="I23" s="169">
        <f>(F23-H23)/H23</f>
        <v>3.9295021421184732E-2</v>
      </c>
    </row>
    <row r="24" spans="1:9" ht="16.5">
      <c r="A24" s="130"/>
      <c r="B24" s="177" t="s">
        <v>16</v>
      </c>
      <c r="C24" s="164" t="s">
        <v>96</v>
      </c>
      <c r="D24" s="162" t="s">
        <v>81</v>
      </c>
      <c r="E24" s="184">
        <v>2770.6812500000001</v>
      </c>
      <c r="F24" s="184">
        <v>7861.3</v>
      </c>
      <c r="G24" s="169">
        <f>(F24-E24)/E24</f>
        <v>1.8373166346724292</v>
      </c>
      <c r="H24" s="184">
        <v>7540.5</v>
      </c>
      <c r="I24" s="169">
        <f>(F24-H24)/H24</f>
        <v>4.2543597904648255E-2</v>
      </c>
    </row>
    <row r="25" spans="1:9" ht="16.5">
      <c r="A25" s="130"/>
      <c r="B25" s="177" t="s">
        <v>19</v>
      </c>
      <c r="C25" s="164" t="s">
        <v>99</v>
      </c>
      <c r="D25" s="162" t="s">
        <v>161</v>
      </c>
      <c r="E25" s="184">
        <v>9805.7249999999985</v>
      </c>
      <c r="F25" s="184">
        <v>19432.599999999999</v>
      </c>
      <c r="G25" s="169">
        <f>(F25-E25)/E25</f>
        <v>0.98176065512748945</v>
      </c>
      <c r="H25" s="184">
        <v>18304.822222222225</v>
      </c>
      <c r="I25" s="169">
        <f>(F25-H25)/H25</f>
        <v>6.1610965902123921E-2</v>
      </c>
    </row>
    <row r="26" spans="1:9" ht="16.5">
      <c r="A26" s="130"/>
      <c r="B26" s="177" t="s">
        <v>4</v>
      </c>
      <c r="C26" s="164" t="s">
        <v>84</v>
      </c>
      <c r="D26" s="162" t="s">
        <v>161</v>
      </c>
      <c r="E26" s="184">
        <v>11696.087500000001</v>
      </c>
      <c r="F26" s="184">
        <v>19599.888888888891</v>
      </c>
      <c r="G26" s="169">
        <f>(F26-E26)/E26</f>
        <v>0.67576455706995076</v>
      </c>
      <c r="H26" s="184">
        <v>18355.444444444445</v>
      </c>
      <c r="I26" s="169">
        <f>(F26-H26)/H26</f>
        <v>6.7797020563078514E-2</v>
      </c>
    </row>
    <row r="27" spans="1:9" ht="16.5">
      <c r="A27" s="130"/>
      <c r="B27" s="177" t="s">
        <v>11</v>
      </c>
      <c r="C27" s="164" t="s">
        <v>91</v>
      </c>
      <c r="D27" s="162" t="s">
        <v>81</v>
      </c>
      <c r="E27" s="184">
        <v>2248.0694444444443</v>
      </c>
      <c r="F27" s="184">
        <v>8263.7111111111117</v>
      </c>
      <c r="G27" s="169">
        <f>(F27-E27)/E27</f>
        <v>2.6759145192479972</v>
      </c>
      <c r="H27" s="184">
        <v>7569.2666666666664</v>
      </c>
      <c r="I27" s="169">
        <f>(F27-H27)/H27</f>
        <v>9.1745274017444922E-2</v>
      </c>
    </row>
    <row r="28" spans="1:9" ht="16.5">
      <c r="A28" s="130"/>
      <c r="B28" s="177" t="s">
        <v>8</v>
      </c>
      <c r="C28" s="164" t="s">
        <v>89</v>
      </c>
      <c r="D28" s="162" t="s">
        <v>161</v>
      </c>
      <c r="E28" s="184">
        <v>16542.545833333334</v>
      </c>
      <c r="F28" s="184">
        <v>42076.014285714286</v>
      </c>
      <c r="G28" s="169">
        <f>(F28-E28)/E28</f>
        <v>1.5435029595584286</v>
      </c>
      <c r="H28" s="184">
        <v>38497.442857142858</v>
      </c>
      <c r="I28" s="169">
        <f>(F28-H28)/H28</f>
        <v>9.2956081313007408E-2</v>
      </c>
    </row>
    <row r="29" spans="1:9" ht="17.25" thickBot="1">
      <c r="A29" s="131"/>
      <c r="B29" s="177" t="s">
        <v>12</v>
      </c>
      <c r="C29" s="164" t="s">
        <v>92</v>
      </c>
      <c r="D29" s="162" t="s">
        <v>81</v>
      </c>
      <c r="E29" s="184">
        <v>2992.5416666666665</v>
      </c>
      <c r="F29" s="184">
        <v>8713.35</v>
      </c>
      <c r="G29" s="169">
        <f>(F29-E29)/E29</f>
        <v>1.911688781832612</v>
      </c>
      <c r="H29" s="184">
        <v>7756.125</v>
      </c>
      <c r="I29" s="169">
        <f>(F29-H29)/H29</f>
        <v>0.12341536527583044</v>
      </c>
    </row>
    <row r="30" spans="1:9" ht="16.5">
      <c r="A30" s="37"/>
      <c r="B30" s="177" t="s">
        <v>13</v>
      </c>
      <c r="C30" s="164" t="s">
        <v>93</v>
      </c>
      <c r="D30" s="162" t="s">
        <v>81</v>
      </c>
      <c r="E30" s="184">
        <v>2802.1944444444443</v>
      </c>
      <c r="F30" s="184">
        <v>8871.75</v>
      </c>
      <c r="G30" s="169">
        <f>(F30-E30)/E30</f>
        <v>2.1660008525064685</v>
      </c>
      <c r="H30" s="184">
        <v>7881.125</v>
      </c>
      <c r="I30" s="169">
        <f>(F30-H30)/H30</f>
        <v>0.12569588732573078</v>
      </c>
    </row>
    <row r="31" spans="1:9" ht="17.25" thickBot="1">
      <c r="A31" s="38"/>
      <c r="B31" s="178" t="s">
        <v>15</v>
      </c>
      <c r="C31" s="165" t="s">
        <v>95</v>
      </c>
      <c r="D31" s="161" t="s">
        <v>82</v>
      </c>
      <c r="E31" s="187">
        <v>8316.0249999999996</v>
      </c>
      <c r="F31" s="187">
        <v>26822.111111111109</v>
      </c>
      <c r="G31" s="171">
        <f>(F31-E31)/E31</f>
        <v>2.225352390247878</v>
      </c>
      <c r="H31" s="187">
        <v>19138.744444444445</v>
      </c>
      <c r="I31" s="171">
        <f>(F31-H31)/H31</f>
        <v>0.40145615032217941</v>
      </c>
    </row>
    <row r="32" spans="1:9" ht="15.75" customHeight="1" thickBot="1">
      <c r="A32" s="221" t="s">
        <v>188</v>
      </c>
      <c r="B32" s="222"/>
      <c r="C32" s="222"/>
      <c r="D32" s="223"/>
      <c r="E32" s="99">
        <f>SUM(E16:E31)</f>
        <v>119496.32534722223</v>
      </c>
      <c r="F32" s="100">
        <f>SUM(F16:F31)</f>
        <v>280389.93373015872</v>
      </c>
      <c r="G32" s="101">
        <f t="shared" ref="G32" si="0">(F32-E32)/E32</f>
        <v>1.3464314313885852</v>
      </c>
      <c r="H32" s="100">
        <f>SUM(H16:H31)</f>
        <v>263140.33174603176</v>
      </c>
      <c r="I32" s="104">
        <f t="shared" ref="I32" si="1">(F32-H32)/H32</f>
        <v>6.5552862496104564E-2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9277.7625000000007</v>
      </c>
      <c r="F34" s="190">
        <v>34954.822222222225</v>
      </c>
      <c r="G34" s="169">
        <f>(F34-E34)/E34</f>
        <v>2.7675918328608025</v>
      </c>
      <c r="H34" s="190">
        <v>36035.224999999999</v>
      </c>
      <c r="I34" s="169">
        <f>(F34-H34)/H34</f>
        <v>-2.9981851862386701E-2</v>
      </c>
    </row>
    <row r="35" spans="1:9" ht="16.5">
      <c r="A35" s="37"/>
      <c r="B35" s="177" t="s">
        <v>27</v>
      </c>
      <c r="C35" s="164" t="s">
        <v>101</v>
      </c>
      <c r="D35" s="160" t="s">
        <v>161</v>
      </c>
      <c r="E35" s="184">
        <v>10559.433333333332</v>
      </c>
      <c r="F35" s="184">
        <v>17877.666666666664</v>
      </c>
      <c r="G35" s="169">
        <f>(F35-E35)/E35</f>
        <v>0.69305171047688785</v>
      </c>
      <c r="H35" s="184">
        <v>18166.555555555555</v>
      </c>
      <c r="I35" s="169">
        <f>(F35-H35)/H35</f>
        <v>-1.5902237934177058E-2</v>
      </c>
    </row>
    <row r="36" spans="1:9" ht="16.5">
      <c r="A36" s="37"/>
      <c r="B36" s="179" t="s">
        <v>26</v>
      </c>
      <c r="C36" s="164" t="s">
        <v>100</v>
      </c>
      <c r="D36" s="160" t="s">
        <v>161</v>
      </c>
      <c r="E36" s="184">
        <v>11324.712500000001</v>
      </c>
      <c r="F36" s="184">
        <v>17649.888888888891</v>
      </c>
      <c r="G36" s="169">
        <f>(F36-E36)/E36</f>
        <v>0.55852865040846633</v>
      </c>
      <c r="H36" s="184">
        <v>17377.666666666664</v>
      </c>
      <c r="I36" s="169">
        <f>(F36-H36)/H36</f>
        <v>1.5665061797070549E-2</v>
      </c>
    </row>
    <row r="37" spans="1:9" ht="16.5">
      <c r="A37" s="37"/>
      <c r="B37" s="177" t="s">
        <v>28</v>
      </c>
      <c r="C37" s="164" t="s">
        <v>102</v>
      </c>
      <c r="D37" s="160" t="s">
        <v>161</v>
      </c>
      <c r="E37" s="184">
        <v>13432.87222222222</v>
      </c>
      <c r="F37" s="184">
        <v>37883.300000000003</v>
      </c>
      <c r="G37" s="169">
        <f>(F37-E37)/E37</f>
        <v>1.8201935798457936</v>
      </c>
      <c r="H37" s="184">
        <v>32521.428571428572</v>
      </c>
      <c r="I37" s="169">
        <f>(F37-H37)/H37</f>
        <v>0.16487195255875253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9126.1866071428576</v>
      </c>
      <c r="F38" s="187">
        <v>24833.333333333336</v>
      </c>
      <c r="G38" s="171">
        <f>(F38-E38)/E38</f>
        <v>1.7211073367595677</v>
      </c>
      <c r="H38" s="187">
        <v>20200</v>
      </c>
      <c r="I38" s="171">
        <f>(F38-H38)/H38</f>
        <v>0.22937293729372948</v>
      </c>
    </row>
    <row r="39" spans="1:9" ht="15.75" customHeight="1" thickBot="1">
      <c r="A39" s="221" t="s">
        <v>189</v>
      </c>
      <c r="B39" s="222"/>
      <c r="C39" s="222"/>
      <c r="D39" s="223"/>
      <c r="E39" s="83">
        <f>SUM(E34:E38)</f>
        <v>53720.967162698413</v>
      </c>
      <c r="F39" s="102">
        <f>SUM(F34:F38)</f>
        <v>133199.01111111112</v>
      </c>
      <c r="G39" s="103">
        <f t="shared" ref="G39" si="2">(F39-E39)/E39</f>
        <v>1.4794604071015109</v>
      </c>
      <c r="H39" s="102">
        <f>SUM(H34:H38)</f>
        <v>124300.8757936508</v>
      </c>
      <c r="I39" s="104">
        <f t="shared" ref="I39" si="3">(F39-H39)/H39</f>
        <v>7.1585459560493489E-2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35</v>
      </c>
      <c r="C41" s="164" t="s">
        <v>152</v>
      </c>
      <c r="D41" s="168" t="s">
        <v>161</v>
      </c>
      <c r="E41" s="182">
        <v>35862.166666666664</v>
      </c>
      <c r="F41" s="184">
        <v>112666</v>
      </c>
      <c r="G41" s="169">
        <f>(F41-E41)/E41</f>
        <v>2.1416395179692622</v>
      </c>
      <c r="H41" s="184">
        <v>125999</v>
      </c>
      <c r="I41" s="169">
        <f>(F41-H41)/H41</f>
        <v>-0.10581830014523924</v>
      </c>
    </row>
    <row r="42" spans="1:9" ht="16.5">
      <c r="A42" s="37"/>
      <c r="B42" s="177" t="s">
        <v>34</v>
      </c>
      <c r="C42" s="164" t="s">
        <v>154</v>
      </c>
      <c r="D42" s="160" t="s">
        <v>161</v>
      </c>
      <c r="E42" s="185">
        <v>42493.75</v>
      </c>
      <c r="F42" s="184">
        <v>104539.875</v>
      </c>
      <c r="G42" s="169">
        <f>(F42-E42)/E42</f>
        <v>1.4601235475805265</v>
      </c>
      <c r="H42" s="184">
        <v>113609.83333333333</v>
      </c>
      <c r="I42" s="169">
        <f>(F42-H42)/H42</f>
        <v>-7.9834271974696988E-2</v>
      </c>
    </row>
    <row r="43" spans="1:9" ht="16.5">
      <c r="A43" s="37"/>
      <c r="B43" s="179" t="s">
        <v>33</v>
      </c>
      <c r="C43" s="164" t="s">
        <v>107</v>
      </c>
      <c r="D43" s="160" t="s">
        <v>161</v>
      </c>
      <c r="E43" s="185">
        <v>117911.375</v>
      </c>
      <c r="F43" s="192">
        <v>230106.33333333334</v>
      </c>
      <c r="G43" s="169">
        <f>(F43-E43)/E43</f>
        <v>0.95151937913821583</v>
      </c>
      <c r="H43" s="192">
        <v>249739.6</v>
      </c>
      <c r="I43" s="169">
        <f>(F43-H43)/H43</f>
        <v>-7.8614952000670549E-2</v>
      </c>
    </row>
    <row r="44" spans="1:9" ht="16.5">
      <c r="A44" s="37"/>
      <c r="B44" s="177" t="s">
        <v>36</v>
      </c>
      <c r="C44" s="164" t="s">
        <v>153</v>
      </c>
      <c r="D44" s="160" t="s">
        <v>161</v>
      </c>
      <c r="E44" s="185">
        <v>74667.05357142858</v>
      </c>
      <c r="F44" s="185">
        <v>253739</v>
      </c>
      <c r="G44" s="169">
        <f>(F44-E44)/E44</f>
        <v>2.3982725695378648</v>
      </c>
      <c r="H44" s="185">
        <v>262167.57142857142</v>
      </c>
      <c r="I44" s="169">
        <f>(F44-H44)/H44</f>
        <v>-3.2149557562148059E-2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266958.04166666669</v>
      </c>
      <c r="F45" s="185">
        <v>520212.25</v>
      </c>
      <c r="G45" s="169">
        <f>(F45-E45)/E45</f>
        <v>0.94866671463508689</v>
      </c>
      <c r="H45" s="185">
        <v>512212.25</v>
      </c>
      <c r="I45" s="169">
        <f>(F45-H45)/H45</f>
        <v>1.5618525328123254E-2</v>
      </c>
    </row>
    <row r="46" spans="1:9" ht="16.5" customHeight="1" thickBot="1">
      <c r="A46" s="38"/>
      <c r="B46" s="177" t="s">
        <v>32</v>
      </c>
      <c r="C46" s="164" t="s">
        <v>106</v>
      </c>
      <c r="D46" s="160" t="s">
        <v>161</v>
      </c>
      <c r="E46" s="188">
        <v>156076.9375</v>
      </c>
      <c r="F46" s="188">
        <v>351324.8</v>
      </c>
      <c r="G46" s="175">
        <f>(F46-E46)/E46</f>
        <v>1.2509718964725329</v>
      </c>
      <c r="H46" s="188">
        <v>329515.74285714288</v>
      </c>
      <c r="I46" s="175">
        <f>(F46-H46)/H46</f>
        <v>6.6185175111078492E-2</v>
      </c>
    </row>
    <row r="47" spans="1:9" ht="15.75" customHeight="1" thickBot="1">
      <c r="A47" s="221" t="s">
        <v>190</v>
      </c>
      <c r="B47" s="222"/>
      <c r="C47" s="222"/>
      <c r="D47" s="223"/>
      <c r="E47" s="83">
        <f>SUM(E41:E46)</f>
        <v>693969.32440476189</v>
      </c>
      <c r="F47" s="83">
        <f>SUM(F41:F46)</f>
        <v>1572588.2583333335</v>
      </c>
      <c r="G47" s="103">
        <f t="shared" ref="G47" si="4">(F47-E47)/E47</f>
        <v>1.266077480704481</v>
      </c>
      <c r="H47" s="102">
        <f>SUM(H41:H46)</f>
        <v>1593243.9976190475</v>
      </c>
      <c r="I47" s="104">
        <f t="shared" ref="I47" si="5">(F47-H47)/H47</f>
        <v>-1.2964580011964296E-2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16640</v>
      </c>
      <c r="F49" s="182">
        <v>35183.599999999999</v>
      </c>
      <c r="G49" s="169">
        <f>(F49-E49)/E49</f>
        <v>1.1143990384615383</v>
      </c>
      <c r="H49" s="182">
        <v>34792</v>
      </c>
      <c r="I49" s="169">
        <f>(F49-H49)/H49</f>
        <v>1.1255461025523068E-2</v>
      </c>
    </row>
    <row r="50" spans="1:9" ht="16.5">
      <c r="A50" s="37"/>
      <c r="B50" s="177" t="s">
        <v>47</v>
      </c>
      <c r="C50" s="164" t="s">
        <v>113</v>
      </c>
      <c r="D50" s="162" t="s">
        <v>114</v>
      </c>
      <c r="E50" s="185">
        <v>114487.36458333333</v>
      </c>
      <c r="F50" s="185">
        <v>403886.33333333331</v>
      </c>
      <c r="G50" s="169">
        <f>(F50-E50)/E50</f>
        <v>2.5277808586409689</v>
      </c>
      <c r="H50" s="185">
        <v>399038.28571428574</v>
      </c>
      <c r="I50" s="169">
        <f>(F50-H50)/H50</f>
        <v>1.2149329506990743E-2</v>
      </c>
    </row>
    <row r="51" spans="1:9" ht="16.5">
      <c r="A51" s="37"/>
      <c r="B51" s="177" t="s">
        <v>46</v>
      </c>
      <c r="C51" s="164" t="s">
        <v>111</v>
      </c>
      <c r="D51" s="160" t="s">
        <v>110</v>
      </c>
      <c r="E51" s="185">
        <v>39036.872222222228</v>
      </c>
      <c r="F51" s="185">
        <v>134317.55555555556</v>
      </c>
      <c r="G51" s="169">
        <f>(F51-E51)/E51</f>
        <v>2.440786823056321</v>
      </c>
      <c r="H51" s="185">
        <v>132566</v>
      </c>
      <c r="I51" s="169">
        <f>(F51-H51)/H51</f>
        <v>1.3212705788479414E-2</v>
      </c>
    </row>
    <row r="52" spans="1:9" ht="16.5">
      <c r="A52" s="37"/>
      <c r="B52" s="177" t="s">
        <v>45</v>
      </c>
      <c r="C52" s="164" t="s">
        <v>109</v>
      </c>
      <c r="D52" s="160" t="s">
        <v>108</v>
      </c>
      <c r="E52" s="185">
        <v>73034.052083333343</v>
      </c>
      <c r="F52" s="185">
        <v>167792.55555555556</v>
      </c>
      <c r="G52" s="169">
        <f>(F52-E52)/E52</f>
        <v>1.2974564709089513</v>
      </c>
      <c r="H52" s="185">
        <v>165048.66666666666</v>
      </c>
      <c r="I52" s="169">
        <f>(F52-H52)/H52</f>
        <v>1.6624726175040728E-2</v>
      </c>
    </row>
    <row r="53" spans="1:9" ht="16.5">
      <c r="A53" s="37"/>
      <c r="B53" s="177" t="s">
        <v>50</v>
      </c>
      <c r="C53" s="164" t="s">
        <v>159</v>
      </c>
      <c r="D53" s="162" t="s">
        <v>112</v>
      </c>
      <c r="E53" s="185">
        <v>171671.25</v>
      </c>
      <c r="F53" s="185">
        <v>633225</v>
      </c>
      <c r="G53" s="169">
        <f>(F53-E53)/E53</f>
        <v>2.6885908385941151</v>
      </c>
      <c r="H53" s="185">
        <v>603146.66666666663</v>
      </c>
      <c r="I53" s="169">
        <f>(F53-H53)/H53</f>
        <v>4.9869020249358985E-2</v>
      </c>
    </row>
    <row r="54" spans="1:9" ht="16.5" customHeight="1" thickBot="1">
      <c r="A54" s="38"/>
      <c r="B54" s="177" t="s">
        <v>48</v>
      </c>
      <c r="C54" s="164" t="s">
        <v>157</v>
      </c>
      <c r="D54" s="161" t="s">
        <v>114</v>
      </c>
      <c r="E54" s="188">
        <v>177118.75</v>
      </c>
      <c r="F54" s="188">
        <v>473363.33333333331</v>
      </c>
      <c r="G54" s="175">
        <f>(F54-E54)/E54</f>
        <v>1.6725760730206898</v>
      </c>
      <c r="H54" s="188">
        <v>439389.85800000001</v>
      </c>
      <c r="I54" s="175">
        <f>(F54-H54)/H54</f>
        <v>7.7319662060414018E-2</v>
      </c>
    </row>
    <row r="55" spans="1:9" ht="15.75" customHeight="1" thickBot="1">
      <c r="A55" s="221" t="s">
        <v>191</v>
      </c>
      <c r="B55" s="222"/>
      <c r="C55" s="222"/>
      <c r="D55" s="223"/>
      <c r="E55" s="83">
        <f>SUM(E49:E54)</f>
        <v>591988.2888888889</v>
      </c>
      <c r="F55" s="83">
        <f>SUM(F49:F54)</f>
        <v>1847768.3777777776</v>
      </c>
      <c r="G55" s="103">
        <f t="shared" ref="G55" si="6">(F55-E55)/E55</f>
        <v>2.1212921141495551</v>
      </c>
      <c r="H55" s="83">
        <f>SUM(H49:H54)</f>
        <v>1773981.4770476189</v>
      </c>
      <c r="I55" s="104">
        <f t="shared" ref="I55" si="7">(F55-H55)/H55</f>
        <v>4.159395218317604E-2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41</v>
      </c>
      <c r="C57" s="167" t="s">
        <v>118</v>
      </c>
      <c r="D57" s="168" t="s">
        <v>114</v>
      </c>
      <c r="E57" s="182">
        <v>32305.15</v>
      </c>
      <c r="F57" s="143">
        <v>77426.25</v>
      </c>
      <c r="G57" s="170">
        <f>(F57-E57)/E57</f>
        <v>1.3967153843891762</v>
      </c>
      <c r="H57" s="143">
        <v>82235</v>
      </c>
      <c r="I57" s="170">
        <f>(F57-H57)/H57</f>
        <v>-5.8475709855900775E-2</v>
      </c>
    </row>
    <row r="58" spans="1:9" ht="16.5">
      <c r="A58" s="109"/>
      <c r="B58" s="199" t="s">
        <v>42</v>
      </c>
      <c r="C58" s="164" t="s">
        <v>198</v>
      </c>
      <c r="D58" s="160" t="s">
        <v>114</v>
      </c>
      <c r="E58" s="185">
        <v>17613.416666666664</v>
      </c>
      <c r="F58" s="196">
        <v>41481.25</v>
      </c>
      <c r="G58" s="169">
        <f>(F58-E58)/E58</f>
        <v>1.3550938914937007</v>
      </c>
      <c r="H58" s="196">
        <v>42725</v>
      </c>
      <c r="I58" s="169">
        <f>(F58-H58)/H58</f>
        <v>-2.9110590988882388E-2</v>
      </c>
    </row>
    <row r="59" spans="1:9" ht="16.5">
      <c r="A59" s="109"/>
      <c r="B59" s="199" t="s">
        <v>38</v>
      </c>
      <c r="C59" s="164" t="s">
        <v>115</v>
      </c>
      <c r="D59" s="160" t="s">
        <v>114</v>
      </c>
      <c r="E59" s="185">
        <v>23144.1875</v>
      </c>
      <c r="F59" s="196">
        <v>68583.333333333328</v>
      </c>
      <c r="G59" s="169">
        <f>(F59-E59)/E59</f>
        <v>1.9633070218314352</v>
      </c>
      <c r="H59" s="196">
        <v>70125</v>
      </c>
      <c r="I59" s="169">
        <f>(F59-H59)/H59</f>
        <v>-2.1984551396316172E-2</v>
      </c>
    </row>
    <row r="60" spans="1:9" ht="16.5">
      <c r="A60" s="109"/>
      <c r="B60" s="199" t="s">
        <v>40</v>
      </c>
      <c r="C60" s="164" t="s">
        <v>117</v>
      </c>
      <c r="D60" s="160" t="s">
        <v>114</v>
      </c>
      <c r="E60" s="185">
        <v>25466</v>
      </c>
      <c r="F60" s="196">
        <v>60818.25</v>
      </c>
      <c r="G60" s="169">
        <f>(F60-E60)/E60</f>
        <v>1.3882136966936307</v>
      </c>
      <c r="H60" s="196">
        <v>60818.25</v>
      </c>
      <c r="I60" s="169">
        <f>(F60-H60)/H60</f>
        <v>0</v>
      </c>
    </row>
    <row r="61" spans="1:9" s="126" customFormat="1" ht="16.5">
      <c r="A61" s="148"/>
      <c r="B61" s="199" t="s">
        <v>54</v>
      </c>
      <c r="C61" s="164" t="s">
        <v>121</v>
      </c>
      <c r="D61" s="160" t="s">
        <v>120</v>
      </c>
      <c r="E61" s="185">
        <v>41369.107142857145</v>
      </c>
      <c r="F61" s="201">
        <v>96349.71428571429</v>
      </c>
      <c r="G61" s="169">
        <f>(F61-E61)/E61</f>
        <v>1.3290257136320667</v>
      </c>
      <c r="H61" s="201">
        <v>95778.28571428571</v>
      </c>
      <c r="I61" s="169">
        <f>(F61-H61)/H61</f>
        <v>5.9661599408157807E-3</v>
      </c>
    </row>
    <row r="62" spans="1:9" s="126" customFormat="1" ht="17.25" thickBot="1">
      <c r="A62" s="148"/>
      <c r="B62" s="200" t="s">
        <v>55</v>
      </c>
      <c r="C62" s="165" t="s">
        <v>122</v>
      </c>
      <c r="D62" s="161" t="s">
        <v>120</v>
      </c>
      <c r="E62" s="188">
        <v>41882.571428571428</v>
      </c>
      <c r="F62" s="197">
        <v>98691.333333333328</v>
      </c>
      <c r="G62" s="174">
        <f>(F62-E62)/E62</f>
        <v>1.3563819022345924</v>
      </c>
      <c r="H62" s="197">
        <v>97891.333333333328</v>
      </c>
      <c r="I62" s="174">
        <f>(F62-H62)/H62</f>
        <v>8.1723271382553447E-3</v>
      </c>
    </row>
    <row r="63" spans="1:9" s="126" customFormat="1" ht="16.5">
      <c r="A63" s="148"/>
      <c r="B63" s="94" t="s">
        <v>39</v>
      </c>
      <c r="C63" s="163" t="s">
        <v>116</v>
      </c>
      <c r="D63" s="160" t="s">
        <v>114</v>
      </c>
      <c r="E63" s="185">
        <v>37908.125</v>
      </c>
      <c r="F63" s="195">
        <v>72226.666666666672</v>
      </c>
      <c r="G63" s="169">
        <f>(F63-E63)/E63</f>
        <v>0.90530833869168337</v>
      </c>
      <c r="H63" s="195">
        <v>70842.5</v>
      </c>
      <c r="I63" s="169">
        <f>(F63-H63)/H63</f>
        <v>1.9538647939678463E-2</v>
      </c>
    </row>
    <row r="64" spans="1:9" s="126" customFormat="1" ht="16.5">
      <c r="A64" s="148"/>
      <c r="B64" s="199" t="s">
        <v>43</v>
      </c>
      <c r="C64" s="164" t="s">
        <v>119</v>
      </c>
      <c r="D64" s="162" t="s">
        <v>114</v>
      </c>
      <c r="E64" s="192">
        <v>4926.5874999999996</v>
      </c>
      <c r="F64" s="185">
        <v>36495</v>
      </c>
      <c r="G64" s="169">
        <f>(F64-E64)/E64</f>
        <v>6.4077645023050946</v>
      </c>
      <c r="H64" s="185">
        <v>35000</v>
      </c>
      <c r="I64" s="169">
        <f>(F64-H64)/H64</f>
        <v>4.2714285714285712E-2</v>
      </c>
    </row>
    <row r="65" spans="1:9" ht="16.5" customHeight="1" thickBot="1">
      <c r="A65" s="110"/>
      <c r="B65" s="200" t="s">
        <v>56</v>
      </c>
      <c r="C65" s="165" t="s">
        <v>123</v>
      </c>
      <c r="D65" s="161" t="s">
        <v>120</v>
      </c>
      <c r="E65" s="188">
        <v>281720</v>
      </c>
      <c r="F65" s="197">
        <v>603400</v>
      </c>
      <c r="G65" s="174">
        <f>(F65-E65)/E65</f>
        <v>1.1418429646457475</v>
      </c>
      <c r="H65" s="197">
        <v>564400</v>
      </c>
      <c r="I65" s="174">
        <f>(F65-H65)/H65</f>
        <v>6.9099929128277823E-2</v>
      </c>
    </row>
    <row r="66" spans="1:9" ht="15.75" customHeight="1" thickBot="1">
      <c r="A66" s="221" t="s">
        <v>192</v>
      </c>
      <c r="B66" s="232"/>
      <c r="C66" s="232"/>
      <c r="D66" s="233"/>
      <c r="E66" s="99">
        <f>SUM(E57:E65)</f>
        <v>506335.1452380952</v>
      </c>
      <c r="F66" s="99">
        <f>SUM(F57:F65)</f>
        <v>1155471.7976190476</v>
      </c>
      <c r="G66" s="101">
        <f t="shared" ref="G66" si="8">(F66-E66)/E66</f>
        <v>1.2820296171139913</v>
      </c>
      <c r="H66" s="99">
        <f>SUM(H57:H65)</f>
        <v>1119815.3690476189</v>
      </c>
      <c r="I66" s="152">
        <f t="shared" ref="I66" si="9">(F66-H66)/H66</f>
        <v>3.184134595487266E-2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62</v>
      </c>
      <c r="C68" s="164" t="s">
        <v>131</v>
      </c>
      <c r="D68" s="168" t="s">
        <v>125</v>
      </c>
      <c r="E68" s="182">
        <v>76916.000000000015</v>
      </c>
      <c r="F68" s="190">
        <v>200376</v>
      </c>
      <c r="G68" s="169">
        <f>(F68-E68)/E68</f>
        <v>1.6051276717458001</v>
      </c>
      <c r="H68" s="190">
        <v>225042.66666666666</v>
      </c>
      <c r="I68" s="169">
        <f>(F68-H68)/H68</f>
        <v>-0.10960884454503439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48280.525000000001</v>
      </c>
      <c r="F69" s="184">
        <v>180612.25</v>
      </c>
      <c r="G69" s="169">
        <f>(F69-E69)/E69</f>
        <v>2.7408924198732305</v>
      </c>
      <c r="H69" s="184">
        <v>180612.25</v>
      </c>
      <c r="I69" s="169">
        <f>(F69-H69)/H69</f>
        <v>0</v>
      </c>
    </row>
    <row r="70" spans="1:9" ht="16.5">
      <c r="A70" s="37"/>
      <c r="B70" s="177" t="s">
        <v>61</v>
      </c>
      <c r="C70" s="164" t="s">
        <v>130</v>
      </c>
      <c r="D70" s="162" t="s">
        <v>216</v>
      </c>
      <c r="E70" s="185">
        <v>153791.44196428571</v>
      </c>
      <c r="F70" s="184">
        <v>546597.57142857148</v>
      </c>
      <c r="G70" s="169">
        <f>(F70-E70)/E70</f>
        <v>2.5541481661606724</v>
      </c>
      <c r="H70" s="184">
        <v>541464.66666666663</v>
      </c>
      <c r="I70" s="169">
        <f>(F70-H70)/H70</f>
        <v>9.4796670547382927E-3</v>
      </c>
    </row>
    <row r="71" spans="1:9" ht="16.5">
      <c r="A71" s="37"/>
      <c r="B71" s="177" t="s">
        <v>63</v>
      </c>
      <c r="C71" s="164" t="s">
        <v>132</v>
      </c>
      <c r="D71" s="162" t="s">
        <v>126</v>
      </c>
      <c r="E71" s="185">
        <v>38145</v>
      </c>
      <c r="F71" s="184">
        <v>109108.11111111111</v>
      </c>
      <c r="G71" s="169">
        <f>(F71-E71)/E71</f>
        <v>1.8603515824121408</v>
      </c>
      <c r="H71" s="184">
        <v>107737.25</v>
      </c>
      <c r="I71" s="169">
        <f>(F71-H71)/H71</f>
        <v>1.2724114557510142E-2</v>
      </c>
    </row>
    <row r="72" spans="1:9" ht="16.5">
      <c r="A72" s="37"/>
      <c r="B72" s="177" t="s">
        <v>60</v>
      </c>
      <c r="C72" s="164" t="s">
        <v>129</v>
      </c>
      <c r="D72" s="162" t="s">
        <v>215</v>
      </c>
      <c r="E72" s="185">
        <v>345021.77380952379</v>
      </c>
      <c r="F72" s="184">
        <v>900578</v>
      </c>
      <c r="G72" s="169">
        <f>(F72-E72)/E72</f>
        <v>1.6102062778715589</v>
      </c>
      <c r="H72" s="184">
        <v>875978</v>
      </c>
      <c r="I72" s="169">
        <f>(F72-H72)/H72</f>
        <v>2.8082897059058559E-2</v>
      </c>
    </row>
    <row r="73" spans="1:9" ht="16.5" customHeight="1" thickBot="1">
      <c r="A73" s="37"/>
      <c r="B73" s="177" t="s">
        <v>64</v>
      </c>
      <c r="C73" s="164" t="s">
        <v>133</v>
      </c>
      <c r="D73" s="161" t="s">
        <v>127</v>
      </c>
      <c r="E73" s="188">
        <v>32192.916666666664</v>
      </c>
      <c r="F73" s="193">
        <v>102571.6</v>
      </c>
      <c r="G73" s="175">
        <f>(F73-E73)/E73</f>
        <v>2.1861543041300497</v>
      </c>
      <c r="H73" s="193">
        <v>98926.333333333328</v>
      </c>
      <c r="I73" s="175">
        <f>(F73-H73)/H73</f>
        <v>3.6848294522186652E-2</v>
      </c>
    </row>
    <row r="74" spans="1:9" ht="15.75" customHeight="1" thickBot="1">
      <c r="A74" s="221" t="s">
        <v>214</v>
      </c>
      <c r="B74" s="222"/>
      <c r="C74" s="222"/>
      <c r="D74" s="223"/>
      <c r="E74" s="83">
        <f>SUM(E68:E73)</f>
        <v>694347.65744047612</v>
      </c>
      <c r="F74" s="83">
        <f>SUM(F68:F73)</f>
        <v>2039843.5325396827</v>
      </c>
      <c r="G74" s="103">
        <f t="shared" ref="G74" si="10">(F74-E74)/E74</f>
        <v>1.9377841354848253</v>
      </c>
      <c r="H74" s="83">
        <f>SUM(H68:H73)</f>
        <v>2029761.1666666665</v>
      </c>
      <c r="I74" s="104">
        <f t="shared" ref="I74" si="11">(F74-H74)/H74</f>
        <v>4.9672671044218185E-3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70</v>
      </c>
      <c r="C76" s="166" t="s">
        <v>141</v>
      </c>
      <c r="D76" s="168" t="s">
        <v>137</v>
      </c>
      <c r="E76" s="182">
        <v>25006.0625</v>
      </c>
      <c r="F76" s="182">
        <v>49932.5</v>
      </c>
      <c r="G76" s="169">
        <f>(F76-E76)/E76</f>
        <v>0.99681577217524753</v>
      </c>
      <c r="H76" s="182">
        <v>49932.5</v>
      </c>
      <c r="I76" s="169">
        <f>(F76-H76)/H76</f>
        <v>0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16546.5</v>
      </c>
      <c r="F77" s="185">
        <v>47120.428571428572</v>
      </c>
      <c r="G77" s="169">
        <f>(F77-E77)/E77</f>
        <v>1.8477580498249522</v>
      </c>
      <c r="H77" s="185">
        <v>46734.6</v>
      </c>
      <c r="I77" s="169">
        <f>(F77-H77)/H77</f>
        <v>8.2557371075942434E-3</v>
      </c>
    </row>
    <row r="78" spans="1:9" ht="16.5">
      <c r="A78" s="37"/>
      <c r="B78" s="177" t="s">
        <v>68</v>
      </c>
      <c r="C78" s="164" t="s">
        <v>138</v>
      </c>
      <c r="D78" s="162" t="s">
        <v>134</v>
      </c>
      <c r="E78" s="185">
        <v>41016.303571428572</v>
      </c>
      <c r="F78" s="185">
        <v>94579.71428571429</v>
      </c>
      <c r="G78" s="169">
        <f>(F78-E78)/E78</f>
        <v>1.3059053608038267</v>
      </c>
      <c r="H78" s="185">
        <v>93586.857142857145</v>
      </c>
      <c r="I78" s="169">
        <f>(F78-H78)/H78</f>
        <v>1.0608937762933767E-2</v>
      </c>
    </row>
    <row r="79" spans="1:9" ht="16.5">
      <c r="A79" s="37"/>
      <c r="B79" s="177" t="s">
        <v>69</v>
      </c>
      <c r="C79" s="164" t="s">
        <v>140</v>
      </c>
      <c r="D79" s="162" t="s">
        <v>136</v>
      </c>
      <c r="E79" s="185">
        <v>15495.303571428572</v>
      </c>
      <c r="F79" s="185">
        <v>38012.6</v>
      </c>
      <c r="G79" s="169">
        <f>(F79-E79)/E79</f>
        <v>1.4531691053856177</v>
      </c>
      <c r="H79" s="185">
        <v>36919.599999999999</v>
      </c>
      <c r="I79" s="169">
        <f>(F79-H79)/H79</f>
        <v>2.9604871125364307E-2</v>
      </c>
    </row>
    <row r="80" spans="1:9" ht="16.5" customHeight="1" thickBot="1">
      <c r="A80" s="38"/>
      <c r="B80" s="177" t="s">
        <v>67</v>
      </c>
      <c r="C80" s="164" t="s">
        <v>139</v>
      </c>
      <c r="D80" s="161" t="s">
        <v>135</v>
      </c>
      <c r="E80" s="188">
        <v>25967.895833333332</v>
      </c>
      <c r="F80" s="188">
        <v>77645.75</v>
      </c>
      <c r="G80" s="169">
        <f>(F80-E80)/E80</f>
        <v>1.9900670619731577</v>
      </c>
      <c r="H80" s="188">
        <v>73442</v>
      </c>
      <c r="I80" s="169">
        <f>(F80-H80)/H80</f>
        <v>5.7239045777620436E-2</v>
      </c>
    </row>
    <row r="81" spans="1:11" ht="15.75" customHeight="1" thickBot="1">
      <c r="A81" s="221" t="s">
        <v>193</v>
      </c>
      <c r="B81" s="222"/>
      <c r="C81" s="222"/>
      <c r="D81" s="223"/>
      <c r="E81" s="83">
        <f>SUM(E76:E80)</f>
        <v>124032.06547619049</v>
      </c>
      <c r="F81" s="83">
        <f>SUM(F76:F80)</f>
        <v>307290.99285714288</v>
      </c>
      <c r="G81" s="103">
        <f t="shared" ref="G81" si="12">(F81-E81)/E81</f>
        <v>1.4775125019274249</v>
      </c>
      <c r="H81" s="83">
        <f>SUM(H76:H80)</f>
        <v>300615.55714285711</v>
      </c>
      <c r="I81" s="104">
        <f t="shared" ref="I81" si="13">(F81-H81)/H81</f>
        <v>2.2205889068853124E-2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74</v>
      </c>
      <c r="C83" s="164" t="s">
        <v>144</v>
      </c>
      <c r="D83" s="168" t="s">
        <v>142</v>
      </c>
      <c r="E83" s="185">
        <v>15159.6</v>
      </c>
      <c r="F83" s="182">
        <v>28942</v>
      </c>
      <c r="G83" s="170">
        <f>(F83-E83)/E83</f>
        <v>0.90915327581202665</v>
      </c>
      <c r="H83" s="182">
        <v>28942</v>
      </c>
      <c r="I83" s="170">
        <f>(F83-H83)/H83</f>
        <v>0</v>
      </c>
    </row>
    <row r="84" spans="1:11" ht="16.5">
      <c r="A84" s="37"/>
      <c r="B84" s="177" t="s">
        <v>77</v>
      </c>
      <c r="C84" s="164" t="s">
        <v>146</v>
      </c>
      <c r="D84" s="160" t="s">
        <v>162</v>
      </c>
      <c r="E84" s="185">
        <v>11590.822916666668</v>
      </c>
      <c r="F84" s="185">
        <v>32227.875</v>
      </c>
      <c r="G84" s="169">
        <f>(F84-E84)/E84</f>
        <v>1.7804647894032544</v>
      </c>
      <c r="H84" s="185">
        <v>32227.875</v>
      </c>
      <c r="I84" s="169">
        <f>(F84-H84)/H84</f>
        <v>0</v>
      </c>
    </row>
    <row r="85" spans="1:11" ht="16.5">
      <c r="A85" s="37"/>
      <c r="B85" s="177" t="s">
        <v>79</v>
      </c>
      <c r="C85" s="164" t="s">
        <v>155</v>
      </c>
      <c r="D85" s="162" t="s">
        <v>156</v>
      </c>
      <c r="E85" s="185">
        <v>56750</v>
      </c>
      <c r="F85" s="185">
        <v>146666</v>
      </c>
      <c r="G85" s="169">
        <f>(F85-E85)/E85</f>
        <v>1.5844229074889868</v>
      </c>
      <c r="H85" s="185">
        <v>146666</v>
      </c>
      <c r="I85" s="169">
        <f>(F85-H85)/H85</f>
        <v>0</v>
      </c>
    </row>
    <row r="86" spans="1:11" ht="16.5">
      <c r="A86" s="37"/>
      <c r="B86" s="177" t="s">
        <v>78</v>
      </c>
      <c r="C86" s="164" t="s">
        <v>149</v>
      </c>
      <c r="D86" s="162" t="s">
        <v>147</v>
      </c>
      <c r="E86" s="185">
        <v>21529.214285714286</v>
      </c>
      <c r="F86" s="185">
        <v>45694.714285714283</v>
      </c>
      <c r="G86" s="169">
        <f>(F86-E86)/E86</f>
        <v>1.122451552541563</v>
      </c>
      <c r="H86" s="185">
        <v>45689</v>
      </c>
      <c r="I86" s="169">
        <f>(F86-H86)/H86</f>
        <v>1.2506917888950505E-4</v>
      </c>
    </row>
    <row r="87" spans="1:11" ht="16.5">
      <c r="A87" s="37"/>
      <c r="B87" s="177" t="s">
        <v>80</v>
      </c>
      <c r="C87" s="164" t="s">
        <v>151</v>
      </c>
      <c r="D87" s="173" t="s">
        <v>150</v>
      </c>
      <c r="E87" s="194">
        <v>25498.333333333336</v>
      </c>
      <c r="F87" s="194">
        <v>62164.222222222219</v>
      </c>
      <c r="G87" s="169">
        <f>(F87-E87)/E87</f>
        <v>1.4379719807394815</v>
      </c>
      <c r="H87" s="194">
        <v>61947.8</v>
      </c>
      <c r="I87" s="169">
        <f>(F87-H87)/H87</f>
        <v>3.4936224082568884E-3</v>
      </c>
    </row>
    <row r="88" spans="1:11" ht="16.5">
      <c r="A88" s="37"/>
      <c r="B88" s="177" t="s">
        <v>75</v>
      </c>
      <c r="C88" s="164" t="s">
        <v>148</v>
      </c>
      <c r="D88" s="173" t="s">
        <v>145</v>
      </c>
      <c r="E88" s="194">
        <v>6642.875</v>
      </c>
      <c r="F88" s="194">
        <v>18809.166666666668</v>
      </c>
      <c r="G88" s="169">
        <f>(F88-E88)/E88</f>
        <v>1.8314798436921766</v>
      </c>
      <c r="H88" s="194">
        <v>18625.833333333332</v>
      </c>
      <c r="I88" s="169">
        <f>(F88-H88)/H88</f>
        <v>9.8429600465304874E-3</v>
      </c>
    </row>
    <row r="89" spans="1:11" ht="16.5" customHeight="1" thickBot="1">
      <c r="A89" s="35"/>
      <c r="B89" s="178" t="s">
        <v>76</v>
      </c>
      <c r="C89" s="165" t="s">
        <v>143</v>
      </c>
      <c r="D89" s="161" t="s">
        <v>161</v>
      </c>
      <c r="E89" s="188">
        <v>13668.75</v>
      </c>
      <c r="F89" s="246">
        <v>39204.125</v>
      </c>
      <c r="G89" s="171">
        <f>(F89-E89)/E89</f>
        <v>1.8681572930955648</v>
      </c>
      <c r="H89" s="246">
        <v>37605.428571428572</v>
      </c>
      <c r="I89" s="171">
        <f>(F89-H89)/H89</f>
        <v>4.2512384230240285E-2</v>
      </c>
    </row>
    <row r="90" spans="1:11" ht="15.75" customHeight="1" thickBot="1">
      <c r="A90" s="221" t="s">
        <v>194</v>
      </c>
      <c r="B90" s="222"/>
      <c r="C90" s="222"/>
      <c r="D90" s="223"/>
      <c r="E90" s="83">
        <f>SUM(E83:E89)</f>
        <v>150839.5955357143</v>
      </c>
      <c r="F90" s="83">
        <f>SUM(F83:F89)</f>
        <v>373708.10317460319</v>
      </c>
      <c r="G90" s="111">
        <f t="shared" ref="G90:G91" si="14">(F90-E90)/E90</f>
        <v>1.4775199233819234</v>
      </c>
      <c r="H90" s="83">
        <f>SUM(H83:H89)</f>
        <v>371703.93690476188</v>
      </c>
      <c r="I90" s="104">
        <f t="shared" ref="I90:I91" si="15">(F90-H90)/H90</f>
        <v>5.3918349279007535E-3</v>
      </c>
    </row>
    <row r="91" spans="1:11" ht="15.75" customHeight="1" thickBot="1">
      <c r="A91" s="221" t="s">
        <v>195</v>
      </c>
      <c r="B91" s="222"/>
      <c r="C91" s="222"/>
      <c r="D91" s="223"/>
      <c r="E91" s="99">
        <f>SUM(E90+E81+E74+E66+E55+E47+E39+E32)</f>
        <v>2934729.3694940479</v>
      </c>
      <c r="F91" s="99">
        <f>SUM(F32,F39,F47,F55,F66,F74,F81,F90)</f>
        <v>7710260.0071428576</v>
      </c>
      <c r="G91" s="101">
        <f t="shared" si="14"/>
        <v>1.6272473664146139</v>
      </c>
      <c r="H91" s="99">
        <f>SUM(H32,H39,H47,H55,H66,H74,H81,H90)</f>
        <v>7576562.7119682543</v>
      </c>
      <c r="I91" s="112">
        <f t="shared" si="15"/>
        <v>1.7646167564007557E-2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25" zoomScaleNormal="100" workbookViewId="0">
      <selection activeCell="F45" sqref="F45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07" bestFit="1" customWidth="1"/>
    <col min="12" max="12" width="9.140625" style="207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6"/>
      <c r="F9" s="206"/>
    </row>
    <row r="10" spans="1:12" ht="18">
      <c r="A10" s="2" t="s">
        <v>206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15" t="s">
        <v>3</v>
      </c>
      <c r="B13" s="215"/>
      <c r="C13" s="217" t="s">
        <v>0</v>
      </c>
      <c r="D13" s="211" t="s">
        <v>207</v>
      </c>
      <c r="E13" s="211" t="s">
        <v>208</v>
      </c>
      <c r="F13" s="211" t="s">
        <v>209</v>
      </c>
      <c r="G13" s="211" t="s">
        <v>210</v>
      </c>
      <c r="H13" s="211" t="s">
        <v>211</v>
      </c>
      <c r="I13" s="211" t="s">
        <v>212</v>
      </c>
    </row>
    <row r="14" spans="1:12" ht="24.75" customHeight="1" thickBot="1">
      <c r="A14" s="216"/>
      <c r="B14" s="216"/>
      <c r="C14" s="218"/>
      <c r="D14" s="231"/>
      <c r="E14" s="231"/>
      <c r="F14" s="231"/>
      <c r="G14" s="212"/>
      <c r="H14" s="231"/>
      <c r="I14" s="231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34"/>
    </row>
    <row r="16" spans="1:12" ht="18">
      <c r="A16" s="87"/>
      <c r="B16" s="235" t="s">
        <v>4</v>
      </c>
      <c r="C16" s="163" t="s">
        <v>163</v>
      </c>
      <c r="D16" s="236">
        <v>17500</v>
      </c>
      <c r="E16" s="236">
        <v>15000</v>
      </c>
      <c r="F16" s="236">
        <v>13500</v>
      </c>
      <c r="G16" s="155">
        <v>22500</v>
      </c>
      <c r="H16" s="155">
        <v>20000</v>
      </c>
      <c r="I16" s="155">
        <f>AVERAGE(D16:H16)</f>
        <v>17700</v>
      </c>
      <c r="K16" s="234"/>
      <c r="L16" s="237"/>
    </row>
    <row r="17" spans="1:16" ht="18">
      <c r="A17" s="88"/>
      <c r="B17" s="238" t="s">
        <v>5</v>
      </c>
      <c r="C17" s="164" t="s">
        <v>164</v>
      </c>
      <c r="D17" s="202">
        <v>19000</v>
      </c>
      <c r="E17" s="202">
        <v>18000</v>
      </c>
      <c r="F17" s="202">
        <v>15500</v>
      </c>
      <c r="G17" s="125">
        <v>18000</v>
      </c>
      <c r="H17" s="125">
        <v>17666</v>
      </c>
      <c r="I17" s="155">
        <f t="shared" ref="I17:I40" si="0">AVERAGE(D17:H17)</f>
        <v>17633.2</v>
      </c>
      <c r="K17" s="234"/>
      <c r="L17" s="237"/>
    </row>
    <row r="18" spans="1:16" ht="18">
      <c r="A18" s="88"/>
      <c r="B18" s="238" t="s">
        <v>6</v>
      </c>
      <c r="C18" s="164" t="s">
        <v>165</v>
      </c>
      <c r="D18" s="202">
        <v>13500</v>
      </c>
      <c r="E18" s="239">
        <v>20000</v>
      </c>
      <c r="F18" s="202">
        <v>17500</v>
      </c>
      <c r="G18" s="125">
        <v>15000</v>
      </c>
      <c r="H18" s="125">
        <v>20000</v>
      </c>
      <c r="I18" s="155">
        <f t="shared" si="0"/>
        <v>17200</v>
      </c>
      <c r="K18" s="234"/>
      <c r="L18" s="237"/>
    </row>
    <row r="19" spans="1:16" ht="18">
      <c r="A19" s="88"/>
      <c r="B19" s="238" t="s">
        <v>7</v>
      </c>
      <c r="C19" s="164" t="s">
        <v>166</v>
      </c>
      <c r="D19" s="202">
        <v>11500</v>
      </c>
      <c r="E19" s="202">
        <v>13000</v>
      </c>
      <c r="F19" s="202">
        <v>12000</v>
      </c>
      <c r="G19" s="125">
        <v>16000</v>
      </c>
      <c r="H19" s="125">
        <v>13333</v>
      </c>
      <c r="I19" s="155">
        <f t="shared" si="0"/>
        <v>13166.6</v>
      </c>
      <c r="K19" s="234"/>
      <c r="L19" s="237"/>
      <c r="P19" s="207"/>
    </row>
    <row r="20" spans="1:16" ht="18">
      <c r="A20" s="88"/>
      <c r="B20" s="238" t="s">
        <v>8</v>
      </c>
      <c r="C20" s="164" t="s">
        <v>167</v>
      </c>
      <c r="D20" s="202">
        <v>37500</v>
      </c>
      <c r="E20" s="202">
        <v>40000</v>
      </c>
      <c r="F20" s="239">
        <v>37500</v>
      </c>
      <c r="G20" s="125">
        <v>45000</v>
      </c>
      <c r="H20" s="125">
        <v>38333</v>
      </c>
      <c r="I20" s="155">
        <f t="shared" si="0"/>
        <v>39666.6</v>
      </c>
      <c r="K20" s="234"/>
      <c r="L20" s="237"/>
    </row>
    <row r="21" spans="1:16" ht="18.75" customHeight="1">
      <c r="A21" s="88"/>
      <c r="B21" s="238" t="s">
        <v>9</v>
      </c>
      <c r="C21" s="164" t="s">
        <v>168</v>
      </c>
      <c r="D21" s="202">
        <v>18250</v>
      </c>
      <c r="E21" s="202">
        <v>25000</v>
      </c>
      <c r="F21" s="202">
        <v>23500</v>
      </c>
      <c r="G21" s="125">
        <v>15000</v>
      </c>
      <c r="H21" s="125">
        <v>16000</v>
      </c>
      <c r="I21" s="155">
        <f t="shared" si="0"/>
        <v>19550</v>
      </c>
      <c r="K21" s="234"/>
      <c r="L21" s="237"/>
    </row>
    <row r="22" spans="1:16" ht="18">
      <c r="A22" s="88"/>
      <c r="B22" s="238" t="s">
        <v>10</v>
      </c>
      <c r="C22" s="164" t="s">
        <v>169</v>
      </c>
      <c r="D22" s="202">
        <v>22000</v>
      </c>
      <c r="E22" s="202">
        <v>17000</v>
      </c>
      <c r="F22" s="202">
        <v>16000</v>
      </c>
      <c r="G22" s="125">
        <v>17000</v>
      </c>
      <c r="H22" s="125">
        <v>18333</v>
      </c>
      <c r="I22" s="155">
        <f t="shared" si="0"/>
        <v>18066.599999999999</v>
      </c>
      <c r="K22" s="234"/>
      <c r="L22" s="237"/>
    </row>
    <row r="23" spans="1:16" ht="18">
      <c r="A23" s="88"/>
      <c r="B23" s="238" t="s">
        <v>11</v>
      </c>
      <c r="C23" s="164" t="s">
        <v>170</v>
      </c>
      <c r="D23" s="202">
        <v>7000</v>
      </c>
      <c r="E23" s="202">
        <v>8000</v>
      </c>
      <c r="F23" s="239">
        <v>7000</v>
      </c>
      <c r="G23" s="125">
        <v>13000</v>
      </c>
      <c r="H23" s="125">
        <v>7666</v>
      </c>
      <c r="I23" s="155">
        <f t="shared" si="0"/>
        <v>8533.2000000000007</v>
      </c>
      <c r="K23" s="234"/>
      <c r="L23" s="237"/>
    </row>
    <row r="24" spans="1:16" ht="18">
      <c r="A24" s="88"/>
      <c r="B24" s="238" t="s">
        <v>12</v>
      </c>
      <c r="C24" s="164" t="s">
        <v>171</v>
      </c>
      <c r="D24" s="202">
        <v>6000</v>
      </c>
      <c r="E24" s="202">
        <v>8000</v>
      </c>
      <c r="F24" s="202">
        <v>7000</v>
      </c>
      <c r="G24" s="125">
        <v>11000</v>
      </c>
      <c r="H24" s="125">
        <v>7666</v>
      </c>
      <c r="I24" s="155">
        <f t="shared" si="0"/>
        <v>7933.2</v>
      </c>
      <c r="K24" s="234"/>
      <c r="L24" s="237"/>
    </row>
    <row r="25" spans="1:16" ht="18">
      <c r="A25" s="88"/>
      <c r="B25" s="238" t="s">
        <v>13</v>
      </c>
      <c r="C25" s="164" t="s">
        <v>172</v>
      </c>
      <c r="D25" s="202">
        <v>6000</v>
      </c>
      <c r="E25" s="202">
        <v>8000</v>
      </c>
      <c r="F25" s="202">
        <v>8500</v>
      </c>
      <c r="G25" s="125">
        <v>10750</v>
      </c>
      <c r="H25" s="125">
        <v>8000</v>
      </c>
      <c r="I25" s="155">
        <f t="shared" si="0"/>
        <v>8250</v>
      </c>
      <c r="K25" s="234"/>
      <c r="L25" s="237"/>
    </row>
    <row r="26" spans="1:16" ht="18">
      <c r="A26" s="88"/>
      <c r="B26" s="238" t="s">
        <v>14</v>
      </c>
      <c r="C26" s="164" t="s">
        <v>173</v>
      </c>
      <c r="D26" s="202">
        <v>6000</v>
      </c>
      <c r="E26" s="202">
        <v>8000</v>
      </c>
      <c r="F26" s="202">
        <v>7000</v>
      </c>
      <c r="G26" s="125">
        <v>11750</v>
      </c>
      <c r="H26" s="125">
        <v>8000</v>
      </c>
      <c r="I26" s="155">
        <f t="shared" si="0"/>
        <v>8150</v>
      </c>
      <c r="K26" s="234"/>
      <c r="L26" s="237"/>
    </row>
    <row r="27" spans="1:16" ht="18">
      <c r="A27" s="88"/>
      <c r="B27" s="238" t="s">
        <v>15</v>
      </c>
      <c r="C27" s="164" t="s">
        <v>174</v>
      </c>
      <c r="D27" s="202">
        <v>25000</v>
      </c>
      <c r="E27" s="202">
        <v>15000</v>
      </c>
      <c r="F27" s="202">
        <v>22500</v>
      </c>
      <c r="G27" s="125">
        <v>31000</v>
      </c>
      <c r="H27" s="125">
        <v>30000</v>
      </c>
      <c r="I27" s="155">
        <f t="shared" si="0"/>
        <v>24700</v>
      </c>
      <c r="K27" s="234"/>
      <c r="L27" s="237"/>
    </row>
    <row r="28" spans="1:16" ht="18">
      <c r="A28" s="88"/>
      <c r="B28" s="238" t="s">
        <v>16</v>
      </c>
      <c r="C28" s="164" t="s">
        <v>175</v>
      </c>
      <c r="D28" s="202">
        <v>6000</v>
      </c>
      <c r="E28" s="202">
        <v>7000</v>
      </c>
      <c r="F28" s="202">
        <v>6000</v>
      </c>
      <c r="G28" s="125">
        <v>7000</v>
      </c>
      <c r="H28" s="125">
        <v>7333</v>
      </c>
      <c r="I28" s="155">
        <f t="shared" si="0"/>
        <v>6666.6</v>
      </c>
      <c r="K28" s="234"/>
      <c r="L28" s="237"/>
    </row>
    <row r="29" spans="1:16" ht="18">
      <c r="A29" s="88"/>
      <c r="B29" s="238" t="s">
        <v>17</v>
      </c>
      <c r="C29" s="164" t="s">
        <v>176</v>
      </c>
      <c r="D29" s="202">
        <v>13500</v>
      </c>
      <c r="E29" s="239">
        <v>15000</v>
      </c>
      <c r="F29" s="202">
        <v>14000</v>
      </c>
      <c r="G29" s="125">
        <v>19000</v>
      </c>
      <c r="H29" s="125">
        <v>16000</v>
      </c>
      <c r="I29" s="155">
        <f t="shared" si="0"/>
        <v>15500</v>
      </c>
      <c r="K29" s="234"/>
      <c r="L29" s="237"/>
    </row>
    <row r="30" spans="1:16" ht="18">
      <c r="A30" s="88"/>
      <c r="B30" s="238" t="s">
        <v>18</v>
      </c>
      <c r="C30" s="164" t="s">
        <v>177</v>
      </c>
      <c r="D30" s="202">
        <v>12500</v>
      </c>
      <c r="E30" s="202">
        <v>35000</v>
      </c>
      <c r="F30" s="202">
        <v>13500</v>
      </c>
      <c r="G30" s="125">
        <v>12000</v>
      </c>
      <c r="H30" s="125">
        <v>10333</v>
      </c>
      <c r="I30" s="155">
        <f t="shared" si="0"/>
        <v>16666.599999999999</v>
      </c>
      <c r="K30" s="234"/>
      <c r="L30" s="237"/>
    </row>
    <row r="31" spans="1:16" ht="16.5" customHeight="1" thickBot="1">
      <c r="A31" s="89"/>
      <c r="B31" s="240" t="s">
        <v>19</v>
      </c>
      <c r="C31" s="165" t="s">
        <v>178</v>
      </c>
      <c r="D31" s="203">
        <v>19500</v>
      </c>
      <c r="E31" s="203">
        <v>16000</v>
      </c>
      <c r="F31" s="203">
        <v>18000</v>
      </c>
      <c r="G31" s="158">
        <v>18000</v>
      </c>
      <c r="H31" s="158">
        <v>18666</v>
      </c>
      <c r="I31" s="155">
        <f t="shared" si="0"/>
        <v>18033.2</v>
      </c>
      <c r="K31" s="234"/>
      <c r="L31" s="237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41"/>
      <c r="L32" s="242"/>
    </row>
    <row r="33" spans="1:12" ht="18">
      <c r="A33" s="87"/>
      <c r="B33" s="235" t="s">
        <v>26</v>
      </c>
      <c r="C33" s="166" t="s">
        <v>179</v>
      </c>
      <c r="D33" s="236">
        <v>16000</v>
      </c>
      <c r="E33" s="236">
        <v>20000</v>
      </c>
      <c r="F33" s="236">
        <v>17500</v>
      </c>
      <c r="G33" s="155">
        <v>13000</v>
      </c>
      <c r="H33" s="155">
        <v>15000</v>
      </c>
      <c r="I33" s="155">
        <f t="shared" si="0"/>
        <v>16300</v>
      </c>
      <c r="K33" s="243"/>
      <c r="L33" s="237"/>
    </row>
    <row r="34" spans="1:12" ht="18">
      <c r="A34" s="88"/>
      <c r="B34" s="238" t="s">
        <v>27</v>
      </c>
      <c r="C34" s="164" t="s">
        <v>180</v>
      </c>
      <c r="D34" s="202">
        <v>16000</v>
      </c>
      <c r="E34" s="202">
        <v>20000</v>
      </c>
      <c r="F34" s="202">
        <v>14500</v>
      </c>
      <c r="G34" s="125">
        <v>16500</v>
      </c>
      <c r="H34" s="125">
        <v>14000</v>
      </c>
      <c r="I34" s="155">
        <f t="shared" si="0"/>
        <v>16200</v>
      </c>
      <c r="K34" s="243"/>
      <c r="L34" s="237"/>
    </row>
    <row r="35" spans="1:12" ht="18">
      <c r="A35" s="88"/>
      <c r="B35" s="235" t="s">
        <v>28</v>
      </c>
      <c r="C35" s="164" t="s">
        <v>181</v>
      </c>
      <c r="D35" s="202">
        <v>45000</v>
      </c>
      <c r="E35" s="202">
        <v>25000</v>
      </c>
      <c r="F35" s="202">
        <v>30000</v>
      </c>
      <c r="G35" s="125">
        <v>36000</v>
      </c>
      <c r="H35" s="125">
        <v>38333</v>
      </c>
      <c r="I35" s="155">
        <f t="shared" si="0"/>
        <v>34866.6</v>
      </c>
      <c r="K35" s="243"/>
      <c r="L35" s="237"/>
    </row>
    <row r="36" spans="1:12" ht="18">
      <c r="A36" s="88"/>
      <c r="B36" s="238" t="s">
        <v>29</v>
      </c>
      <c r="C36" s="164" t="s">
        <v>182</v>
      </c>
      <c r="D36" s="202">
        <v>22000</v>
      </c>
      <c r="E36" s="202">
        <v>12000</v>
      </c>
      <c r="F36" s="202">
        <v>20000</v>
      </c>
      <c r="G36" s="125">
        <v>23000</v>
      </c>
      <c r="H36" s="125">
        <v>13000</v>
      </c>
      <c r="I36" s="155">
        <f t="shared" si="0"/>
        <v>18000</v>
      </c>
      <c r="K36" s="243"/>
      <c r="L36" s="237"/>
    </row>
    <row r="37" spans="1:12" ht="16.5" customHeight="1" thickBot="1">
      <c r="A37" s="89"/>
      <c r="B37" s="235" t="s">
        <v>30</v>
      </c>
      <c r="C37" s="164" t="s">
        <v>183</v>
      </c>
      <c r="D37" s="202">
        <v>45000</v>
      </c>
      <c r="E37" s="202">
        <v>45000</v>
      </c>
      <c r="F37" s="202">
        <v>35000</v>
      </c>
      <c r="G37" s="125">
        <v>26000</v>
      </c>
      <c r="H37" s="125">
        <v>26666</v>
      </c>
      <c r="I37" s="155">
        <f t="shared" si="0"/>
        <v>35533.199999999997</v>
      </c>
      <c r="K37" s="243"/>
      <c r="L37" s="237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41"/>
      <c r="L38" s="242"/>
    </row>
    <row r="39" spans="1:12" ht="18">
      <c r="A39" s="87"/>
      <c r="B39" s="244" t="s">
        <v>31</v>
      </c>
      <c r="C39" s="167" t="s">
        <v>213</v>
      </c>
      <c r="D39" s="181">
        <v>450000</v>
      </c>
      <c r="E39" s="181">
        <v>450000</v>
      </c>
      <c r="F39" s="181">
        <v>540000</v>
      </c>
      <c r="G39" s="245">
        <v>450000</v>
      </c>
      <c r="H39" s="245">
        <v>420000</v>
      </c>
      <c r="I39" s="155">
        <f t="shared" si="0"/>
        <v>462000</v>
      </c>
      <c r="K39" s="243"/>
      <c r="L39" s="237"/>
    </row>
    <row r="40" spans="1:12" ht="18.75" thickBot="1">
      <c r="A40" s="89"/>
      <c r="B40" s="240" t="s">
        <v>32</v>
      </c>
      <c r="C40" s="165" t="s">
        <v>185</v>
      </c>
      <c r="D40" s="187">
        <v>350000</v>
      </c>
      <c r="E40" s="187">
        <v>380000</v>
      </c>
      <c r="F40" s="187">
        <v>450000</v>
      </c>
      <c r="G40" s="157">
        <v>340000</v>
      </c>
      <c r="H40" s="157">
        <v>353333</v>
      </c>
      <c r="I40" s="155">
        <f t="shared" si="0"/>
        <v>374666.6</v>
      </c>
      <c r="K40" s="243"/>
      <c r="L40" s="237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07"/>
      <c r="L49" s="207"/>
    </row>
    <row r="50" spans="11:12" s="126" customFormat="1" ht="15" customHeight="1">
      <c r="K50" s="207"/>
      <c r="L50" s="207"/>
    </row>
    <row r="51" spans="11:12" s="126" customFormat="1" ht="15" customHeight="1">
      <c r="K51" s="207"/>
      <c r="L51" s="207"/>
    </row>
    <row r="52" spans="11:12" s="126" customFormat="1" ht="15" customHeight="1">
      <c r="K52" s="207"/>
      <c r="L52" s="207"/>
    </row>
    <row r="53" spans="11:12" s="126" customFormat="1" ht="15" customHeight="1">
      <c r="K53" s="207"/>
      <c r="L53" s="207"/>
    </row>
    <row r="54" spans="11:12" s="126" customFormat="1" ht="15" customHeight="1">
      <c r="K54" s="207"/>
      <c r="L54" s="207"/>
    </row>
    <row r="55" spans="11:12" s="126" customFormat="1" ht="15" customHeight="1">
      <c r="K55" s="207"/>
      <c r="L55" s="207"/>
    </row>
    <row r="56" spans="11:12" s="126" customFormat="1" ht="15" customHeight="1">
      <c r="K56" s="207"/>
      <c r="L56" s="207"/>
    </row>
    <row r="57" spans="11:12" s="126" customFormat="1" ht="15" customHeight="1">
      <c r="K57" s="207"/>
      <c r="L57" s="207"/>
    </row>
    <row r="58" spans="11:12" s="126" customFormat="1" ht="15" customHeight="1">
      <c r="K58" s="207"/>
      <c r="L58" s="207"/>
    </row>
    <row r="59" spans="11:12" s="126" customFormat="1" ht="15" customHeight="1">
      <c r="K59" s="207"/>
      <c r="L59" s="207"/>
    </row>
    <row r="60" spans="11:12" s="126" customFormat="1" ht="15" customHeight="1">
      <c r="K60" s="207"/>
      <c r="L60" s="207"/>
    </row>
    <row r="61" spans="11:12" s="126" customFormat="1" ht="15" customHeight="1">
      <c r="K61" s="207"/>
      <c r="L61" s="207"/>
    </row>
    <row r="62" spans="11:12" s="126" customFormat="1" ht="15" customHeight="1">
      <c r="K62" s="207"/>
      <c r="L62" s="207"/>
    </row>
    <row r="63" spans="11:12" s="126" customFormat="1" ht="15" customHeight="1">
      <c r="K63" s="207"/>
      <c r="L63" s="207"/>
    </row>
    <row r="64" spans="11:12" s="126" customFormat="1" ht="15" customHeight="1">
      <c r="K64" s="207"/>
      <c r="L64" s="207"/>
    </row>
    <row r="65" spans="11:12" s="126" customFormat="1" ht="15" customHeight="1">
      <c r="K65" s="207"/>
      <c r="L65" s="207"/>
    </row>
    <row r="66" spans="11:12" s="126" customFormat="1" ht="15" customHeight="1">
      <c r="K66" s="207"/>
      <c r="L66" s="207"/>
    </row>
    <row r="67" spans="11:12" s="126" customFormat="1" ht="15" customHeight="1">
      <c r="K67" s="207"/>
      <c r="L67" s="207"/>
    </row>
    <row r="68" spans="11:12" s="126" customFormat="1" ht="15" customHeight="1">
      <c r="K68" s="207"/>
      <c r="L68" s="207"/>
    </row>
    <row r="69" spans="11:12" s="126" customFormat="1" ht="15" customHeight="1">
      <c r="K69" s="207"/>
      <c r="L69" s="207"/>
    </row>
    <row r="70" spans="11:12" s="126" customFormat="1" ht="15" customHeight="1">
      <c r="K70" s="207"/>
      <c r="L70" s="207"/>
    </row>
    <row r="71" spans="11:12" s="126" customFormat="1" ht="15" customHeight="1">
      <c r="K71" s="207"/>
      <c r="L71" s="207"/>
    </row>
    <row r="72" spans="11:12" s="126" customFormat="1" ht="15" customHeight="1">
      <c r="K72" s="207"/>
      <c r="L72" s="207"/>
    </row>
    <row r="73" spans="11:12" s="126" customFormat="1" ht="15" customHeight="1">
      <c r="K73" s="207"/>
      <c r="L73" s="207"/>
    </row>
    <row r="74" spans="11:12" s="126" customFormat="1" ht="15" customHeight="1">
      <c r="K74" s="207"/>
      <c r="L74" s="207"/>
    </row>
    <row r="75" spans="11:12" s="126" customFormat="1" ht="15" customHeight="1">
      <c r="K75" s="207"/>
      <c r="L75" s="207"/>
    </row>
    <row r="76" spans="11:12" s="126" customFormat="1" ht="15" customHeight="1">
      <c r="K76" s="207"/>
      <c r="L76" s="207"/>
    </row>
    <row r="77" spans="11:12" s="126" customFormat="1" ht="15" customHeight="1">
      <c r="K77" s="207"/>
      <c r="L77" s="207"/>
    </row>
    <row r="78" spans="11:12" s="126" customFormat="1" ht="15" customHeight="1">
      <c r="K78" s="207"/>
      <c r="L78" s="207"/>
    </row>
    <row r="79" spans="11:12" s="126" customFormat="1" ht="15" customHeight="1">
      <c r="K79" s="207"/>
      <c r="L79" s="207"/>
    </row>
    <row r="80" spans="11:12" s="126" customFormat="1" ht="15" customHeight="1">
      <c r="K80" s="207"/>
      <c r="L80" s="207"/>
    </row>
    <row r="81" spans="11:12" s="126" customFormat="1" ht="15" customHeight="1">
      <c r="K81" s="207"/>
      <c r="L81" s="207"/>
    </row>
    <row r="82" spans="11:12" s="126" customFormat="1" ht="15" customHeight="1">
      <c r="K82" s="207"/>
      <c r="L82" s="207"/>
    </row>
    <row r="83" spans="11:12" s="126" customFormat="1" ht="15" customHeight="1">
      <c r="K83" s="207"/>
      <c r="L83" s="207"/>
    </row>
    <row r="84" spans="11:12" s="126" customFormat="1" ht="15" customHeight="1">
      <c r="K84" s="207"/>
      <c r="L84" s="207"/>
    </row>
    <row r="85" spans="11:12" s="126" customFormat="1" ht="15" customHeight="1">
      <c r="K85" s="207"/>
      <c r="L85" s="207"/>
    </row>
    <row r="86" spans="11:12" s="126" customFormat="1" ht="15" customHeight="1">
      <c r="K86" s="207"/>
      <c r="L86" s="207"/>
    </row>
    <row r="87" spans="11:12" s="126" customFormat="1" ht="15" customHeight="1">
      <c r="K87" s="207"/>
      <c r="L87" s="207"/>
    </row>
    <row r="88" spans="11:12" s="126" customFormat="1" ht="15" customHeight="1">
      <c r="K88" s="207"/>
      <c r="L88" s="207"/>
    </row>
    <row r="89" spans="11:12" s="126" customFormat="1" ht="15" customHeight="1">
      <c r="K89" s="207"/>
      <c r="L89" s="207"/>
    </row>
    <row r="90" spans="11:12" s="126" customFormat="1" ht="15" customHeight="1">
      <c r="K90" s="207"/>
      <c r="L90" s="207"/>
    </row>
    <row r="91" spans="11:12" s="126" customFormat="1" ht="15" customHeight="1">
      <c r="K91" s="207"/>
      <c r="L91" s="207"/>
    </row>
    <row r="92" spans="11:12" s="126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03-10-2022</vt:lpstr>
      <vt:lpstr>By Order</vt:lpstr>
      <vt:lpstr>All Stores</vt:lpstr>
      <vt:lpstr>'03-10-2022'!Print_Titles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2022-10-05T07:56:43Z</cp:lastPrinted>
  <dcterms:created xsi:type="dcterms:W3CDTF">2010-10-20T06:23:14Z</dcterms:created>
  <dcterms:modified xsi:type="dcterms:W3CDTF">2022-10-05T07:59:41Z</dcterms:modified>
</cp:coreProperties>
</file>