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-15" windowWidth="5955" windowHeight="6990" tabRatio="795" activeTab="2"/>
  </bookViews>
  <sheets>
    <sheet name="Weekly National" sheetId="14" r:id="rId1"/>
    <sheet name="Report" sheetId="6" r:id="rId2"/>
    <sheet name="Changes" sheetId="13" r:id="rId3"/>
  </sheets>
  <definedNames>
    <definedName name="_xlnm.Print_Area" localSheetId="1">Report!$A$1:$I$30</definedName>
    <definedName name="_xlnm.Print_Titles" localSheetId="2">Changes!$14:$16</definedName>
  </definedNames>
  <calcPr calcId="145621"/>
</workbook>
</file>

<file path=xl/calcChain.xml><?xml version="1.0" encoding="utf-8"?>
<calcChain xmlns="http://schemas.openxmlformats.org/spreadsheetml/2006/main">
  <c r="P19" i="14" l="1"/>
  <c r="C19" i="14"/>
  <c r="C21" i="14" s="1"/>
  <c r="D19" i="14"/>
  <c r="E19" i="14"/>
  <c r="F19" i="14"/>
  <c r="G19" i="14"/>
  <c r="H19" i="14"/>
  <c r="I19" i="14"/>
  <c r="J19" i="14"/>
  <c r="K19" i="14"/>
  <c r="L19" i="14"/>
  <c r="M19" i="14"/>
  <c r="N19" i="14"/>
  <c r="O19" i="14"/>
  <c r="C19" i="13" l="1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E18" i="6" l="1"/>
  <c r="F18" i="6"/>
  <c r="N21" i="14" l="1"/>
  <c r="M21" i="14"/>
  <c r="K21" i="14"/>
  <c r="J21" i="14"/>
  <c r="I21" i="14"/>
  <c r="H21" i="14"/>
  <c r="G21" i="14"/>
  <c r="E21" i="14"/>
  <c r="D21" i="14"/>
  <c r="P21" i="14"/>
  <c r="O21" i="14"/>
  <c r="L21" i="14"/>
  <c r="F21" i="14"/>
  <c r="Q18" i="14"/>
  <c r="Q19" i="13"/>
  <c r="Q19" i="14" l="1"/>
  <c r="Q21" i="14"/>
</calcChain>
</file>

<file path=xl/sharedStrings.xml><?xml version="1.0" encoding="utf-8"?>
<sst xmlns="http://schemas.openxmlformats.org/spreadsheetml/2006/main" count="71" uniqueCount="41">
  <si>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</si>
  <si>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</si>
  <si>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</si>
  <si>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</si>
  <si>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</si>
  <si>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</si>
  <si>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</si>
  <si>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</si>
  <si>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</si>
  <si>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</si>
  <si>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</si>
  <si>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</si>
  <si>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</si>
  <si>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</si>
  <si>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</si>
  <si>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</si>
  <si>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</si>
  <si>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</si>
  <si>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</si>
  <si>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</si>
  <si>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</si>
  <si>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</si>
  <si>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</si>
  <si>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</si>
  <si>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</si>
  <si>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</si>
  <si>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</si>
  <si>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</si>
  <si>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</si>
  <si>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</si>
  <si>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</si>
  <si>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</si>
  <si>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</si>
  <si>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26th May - 17th June - 2015</t>
  </si>
  <si>
    <t>22nd-June</t>
  </si>
  <si>
    <t>(base: 26 May-17 June avg)</t>
  </si>
  <si>
    <t>Weights (26May-17June 2015 avg)</t>
  </si>
  <si>
    <t>22th-June</t>
  </si>
  <si>
    <t>National Changes in Fatouch's Vegetables Ingredients (2015)</t>
  </si>
  <si>
    <t>National Weekly Average Price &amp; index of Fatouch 2015</t>
  </si>
  <si>
    <t>Fatouch 2015- Weekly Average Prices &amp;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</si>
</sst>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B1mmm\-yy"/>
    <numFmt numFmtId="167" formatCode="dd/mm/yyyy;@"/>
  </numFmts>
  <fonts count="2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2" fontId="9" fillId="4" borderId="12" xfId="0" applyNumberFormat="1" applyFont="1" applyFill="1" applyBorder="1" applyAlignment="1">
      <alignment horizontal="right"/>
    </xf>
    <xf numFmtId="0" fontId="0" fillId="0" borderId="15" xfId="0" applyBorder="1" applyAlignment="1"/>
    <xf numFmtId="0" fontId="9" fillId="0" borderId="0" xfId="0" applyFont="1"/>
    <xf numFmtId="0" fontId="3" fillId="0" borderId="16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18" xfId="0" applyFont="1" applyBorder="1"/>
    <xf numFmtId="0" fontId="13" fillId="0" borderId="20" xfId="0" applyFont="1" applyBorder="1"/>
    <xf numFmtId="0" fontId="13" fillId="0" borderId="20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3" fontId="11" fillId="0" borderId="25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0" fontId="15" fillId="2" borderId="27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29" xfId="0" applyFont="1" applyFill="1" applyBorder="1"/>
    <xf numFmtId="0" fontId="11" fillId="0" borderId="30" xfId="0" applyFont="1" applyFill="1" applyBorder="1" applyAlignment="1">
      <alignment horizontal="center"/>
    </xf>
    <xf numFmtId="4" fontId="3" fillId="0" borderId="3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9" fillId="0" borderId="12" xfId="0" applyNumberFormat="1" applyFont="1" applyBorder="1"/>
    <xf numFmtId="2" fontId="9" fillId="0" borderId="12" xfId="0" applyNumberFormat="1" applyFont="1" applyBorder="1"/>
    <xf numFmtId="165" fontId="4" fillId="0" borderId="12" xfId="0" applyNumberFormat="1" applyFont="1" applyBorder="1"/>
    <xf numFmtId="10" fontId="4" fillId="0" borderId="13" xfId="0" applyNumberFormat="1" applyFont="1" applyBorder="1"/>
    <xf numFmtId="167" fontId="9" fillId="4" borderId="20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0" fontId="20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1" fillId="0" borderId="0" xfId="0" applyFont="1"/>
    <xf numFmtId="167" fontId="2" fillId="0" borderId="19" xfId="0" applyNumberFormat="1" applyFont="1" applyBorder="1" applyAlignment="1">
      <alignment horizontal="right"/>
    </xf>
    <xf numFmtId="164" fontId="5" fillId="2" borderId="28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4" fontId="13" fillId="0" borderId="25" xfId="0" applyNumberFormat="1" applyFont="1" applyFill="1" applyBorder="1" applyAlignment="1">
      <alignment horizontal="right"/>
    </xf>
    <xf numFmtId="4" fontId="13" fillId="0" borderId="33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4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10" fontId="25" fillId="0" borderId="12" xfId="0" applyNumberFormat="1" applyFont="1" applyFill="1" applyBorder="1" applyAlignment="1">
      <alignment horizontal="right"/>
    </xf>
    <xf numFmtId="10" fontId="25" fillId="0" borderId="10" xfId="1" applyNumberFormat="1" applyFont="1" applyBorder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6" fillId="0" borderId="4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7" fillId="0" borderId="32" xfId="0" applyFont="1" applyBorder="1" applyAlignment="1">
      <alignment horizontal="left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top"/>
    </xf>
    <xf numFmtId="0" fontId="19" fillId="2" borderId="21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CFFCC"/>
      <color rgb="FFFFFF99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164191</xdr:colOff>
      <xdr:row>7</xdr:row>
      <xdr:rowOff>16605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745341" cy="1359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0</xdr:row>
          <xdr:rowOff>0</xdr:rowOff>
        </xdr:from>
        <xdr:to>
          <xdr:col>7</xdr:col>
          <xdr:colOff>419100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2:Q21"/>
  <sheetViews>
    <sheetView topLeftCell="A11" zoomScaleNormal="100" workbookViewId="0">
      <selection activeCell="A22" sqref="A22:XFD46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8" spans="1:17" ht="3" customHeight="1"/>
    <row r="9" spans="1:17">
      <c r="A9" s="39" t="s">
        <v>31</v>
      </c>
    </row>
    <row r="10" spans="1:17">
      <c r="A10" s="39" t="s">
        <v>30</v>
      </c>
    </row>
    <row r="11" spans="1:17">
      <c r="A11" s="36"/>
      <c r="B11" s="37"/>
      <c r="C11" s="38"/>
      <c r="D11" s="38"/>
      <c r="E11" s="98" t="s">
        <v>39</v>
      </c>
      <c r="F11" s="98"/>
      <c r="G11" s="98"/>
      <c r="H11" s="98"/>
      <c r="I11" s="98"/>
      <c r="J11" s="98"/>
      <c r="K11" s="98"/>
      <c r="L11" s="98"/>
      <c r="M11" s="98"/>
      <c r="N11" s="98"/>
      <c r="O11" s="38"/>
      <c r="P11" s="38"/>
      <c r="Q11" s="37"/>
    </row>
    <row r="12" spans="1:17">
      <c r="A12" s="40">
        <v>1000</v>
      </c>
      <c r="B12" s="6"/>
      <c r="C12" s="16"/>
      <c r="D12" s="16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6"/>
      <c r="P12" s="16"/>
      <c r="Q12" s="6"/>
    </row>
    <row r="13" spans="1:17" ht="13.5" thickBot="1">
      <c r="A13" s="1"/>
      <c r="B13" s="6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 t="s">
        <v>16</v>
      </c>
    </row>
    <row r="14" spans="1:17">
      <c r="A14" s="2"/>
      <c r="B14" s="60" t="s">
        <v>19</v>
      </c>
      <c r="C14" s="61">
        <v>50</v>
      </c>
      <c r="D14" s="61">
        <v>50</v>
      </c>
      <c r="E14" s="61">
        <v>15</v>
      </c>
      <c r="F14" s="61">
        <v>10</v>
      </c>
      <c r="G14" s="61">
        <v>50</v>
      </c>
      <c r="H14" s="61">
        <v>50</v>
      </c>
      <c r="I14" s="61">
        <v>30</v>
      </c>
      <c r="J14" s="61">
        <v>10</v>
      </c>
      <c r="K14" s="61">
        <v>20</v>
      </c>
      <c r="L14" s="61">
        <v>20</v>
      </c>
      <c r="M14" s="61">
        <v>15</v>
      </c>
      <c r="N14" s="61">
        <v>5</v>
      </c>
      <c r="O14" s="61">
        <v>5</v>
      </c>
      <c r="P14" s="62">
        <v>30</v>
      </c>
      <c r="Q14" s="64">
        <v>360</v>
      </c>
    </row>
    <row r="15" spans="1:17" ht="15.75" thickBot="1">
      <c r="A15" s="2"/>
      <c r="B15" s="11" t="s">
        <v>20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5" t="s">
        <v>5</v>
      </c>
      <c r="M15" s="5" t="s">
        <v>9</v>
      </c>
      <c r="N15" s="5" t="s">
        <v>11</v>
      </c>
      <c r="O15" s="5" t="s">
        <v>12</v>
      </c>
      <c r="P15" s="12" t="s">
        <v>13</v>
      </c>
      <c r="Q15" s="16"/>
    </row>
    <row r="16" spans="1:17" ht="15">
      <c r="A16" s="2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6"/>
    </row>
    <row r="17" spans="1:17" ht="15.7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17">
      <c r="A18" s="47" t="s">
        <v>21</v>
      </c>
      <c r="B18" s="48" t="s">
        <v>17</v>
      </c>
      <c r="C18" s="49">
        <v>1172</v>
      </c>
      <c r="D18" s="49">
        <v>1172.0999999999999</v>
      </c>
      <c r="E18" s="49">
        <v>1082.7</v>
      </c>
      <c r="F18" s="49">
        <v>1284.5999999999999</v>
      </c>
      <c r="G18" s="49">
        <v>1753.3</v>
      </c>
      <c r="H18" s="49">
        <v>1560.3999999999999</v>
      </c>
      <c r="I18" s="49">
        <v>2036.5</v>
      </c>
      <c r="J18" s="49">
        <v>2112.8000000000002</v>
      </c>
      <c r="K18" s="49">
        <v>1634.3999999999999</v>
      </c>
      <c r="L18" s="49">
        <v>1494.3000000000002</v>
      </c>
      <c r="M18" s="50">
        <v>200000</v>
      </c>
      <c r="N18" s="50">
        <v>25000</v>
      </c>
      <c r="O18" s="50">
        <v>1428</v>
      </c>
      <c r="P18" s="50">
        <v>1500</v>
      </c>
      <c r="Q18" s="51">
        <f>SUM(C18:P18)</f>
        <v>243231.1</v>
      </c>
    </row>
    <row r="19" spans="1:17">
      <c r="A19" s="52" t="s">
        <v>22</v>
      </c>
      <c r="B19" s="53" t="s">
        <v>14</v>
      </c>
      <c r="C19" s="54">
        <f>C18*$C$14/$A$12</f>
        <v>58.6</v>
      </c>
      <c r="D19" s="54">
        <f>D18*$D$14/$A$12</f>
        <v>58.60499999999999</v>
      </c>
      <c r="E19" s="54">
        <f>E18*$E$14/$A$12</f>
        <v>16.240500000000001</v>
      </c>
      <c r="F19" s="54">
        <f>F18*$F$14/300</f>
        <v>42.82</v>
      </c>
      <c r="G19" s="54">
        <f>G18*$G$14/$A$12</f>
        <v>87.665000000000006</v>
      </c>
      <c r="H19" s="54">
        <f>H18*$H$14/$A$12</f>
        <v>78.02</v>
      </c>
      <c r="I19" s="54">
        <f>I18*$I$14/$A$12</f>
        <v>61.094999999999999</v>
      </c>
      <c r="J19" s="54">
        <f>J18*$J$14/$A$12</f>
        <v>21.128</v>
      </c>
      <c r="K19" s="54">
        <f>K18*$K$14/$A$12</f>
        <v>32.687999999999995</v>
      </c>
      <c r="L19" s="54">
        <f>L18*$L$14/$A$12</f>
        <v>29.886000000000003</v>
      </c>
      <c r="M19" s="54">
        <f>M18*$M$14/16000</f>
        <v>187.5</v>
      </c>
      <c r="N19" s="54">
        <f>N18*$N$14/$A$12</f>
        <v>125</v>
      </c>
      <c r="O19" s="54">
        <f>O18*$O$14/700</f>
        <v>10.199999999999999</v>
      </c>
      <c r="P19" s="54">
        <f>P18*$P$14/950</f>
        <v>47.368421052631582</v>
      </c>
      <c r="Q19" s="80">
        <f>SUM(C19:P19)</f>
        <v>856.81592105263155</v>
      </c>
    </row>
    <row r="20" spans="1:17">
      <c r="A20" s="55" t="s">
        <v>36</v>
      </c>
      <c r="B20" s="56" t="s">
        <v>14</v>
      </c>
      <c r="C20" s="13">
        <v>6.8422886359342114E-2</v>
      </c>
      <c r="D20" s="13">
        <v>7.6672233104762566E-2</v>
      </c>
      <c r="E20" s="13">
        <v>1.8625859138051277E-2</v>
      </c>
      <c r="F20" s="13">
        <v>5.2414799728201164E-2</v>
      </c>
      <c r="G20" s="13">
        <v>9.1525342237664162E-2</v>
      </c>
      <c r="H20" s="13">
        <v>9.3628731109297855E-2</v>
      </c>
      <c r="I20" s="13">
        <v>6.8208045768838058E-2</v>
      </c>
      <c r="J20" s="13">
        <v>2.3623599456525469E-2</v>
      </c>
      <c r="K20" s="13">
        <v>3.4884162163027234E-2</v>
      </c>
      <c r="L20" s="13">
        <v>3.454884929274947E-2</v>
      </c>
      <c r="M20" s="13">
        <v>0.22163747300968353</v>
      </c>
      <c r="N20" s="13">
        <v>0.14775831533978903</v>
      </c>
      <c r="O20" s="13">
        <v>1.2057078531726783E-2</v>
      </c>
      <c r="P20" s="13">
        <v>5.5992624760341107E-2</v>
      </c>
      <c r="Q20" s="24">
        <v>1</v>
      </c>
    </row>
    <row r="21" spans="1:17" ht="13.5" thickBot="1">
      <c r="A21" s="57" t="s">
        <v>15</v>
      </c>
      <c r="B21" s="58" t="s">
        <v>37</v>
      </c>
      <c r="C21" s="59">
        <f>C19*C20</f>
        <v>4.0095811406574482</v>
      </c>
      <c r="D21" s="59">
        <f t="shared" ref="D21:O21" si="0">D19*D20</f>
        <v>4.4933762211046098</v>
      </c>
      <c r="E21" s="59">
        <f t="shared" si="0"/>
        <v>0.30249326533152177</v>
      </c>
      <c r="F21" s="59">
        <f t="shared" si="0"/>
        <v>2.2444017243615737</v>
      </c>
      <c r="G21" s="59">
        <f t="shared" si="0"/>
        <v>8.02356912726483</v>
      </c>
      <c r="H21" s="59">
        <f t="shared" si="0"/>
        <v>7.3049136011474181</v>
      </c>
      <c r="I21" s="59">
        <f t="shared" si="0"/>
        <v>4.1671705562471608</v>
      </c>
      <c r="J21" s="59">
        <f t="shared" si="0"/>
        <v>0.49911940931747012</v>
      </c>
      <c r="K21" s="59">
        <f t="shared" si="0"/>
        <v>1.1402934927850341</v>
      </c>
      <c r="L21" s="59">
        <f t="shared" si="0"/>
        <v>1.0325269099631107</v>
      </c>
      <c r="M21" s="59">
        <f>M19*M20</f>
        <v>41.557026189315664</v>
      </c>
      <c r="N21" s="59">
        <f t="shared" si="0"/>
        <v>18.469789417473628</v>
      </c>
      <c r="O21" s="59">
        <f t="shared" si="0"/>
        <v>0.12298220102361318</v>
      </c>
      <c r="P21" s="59">
        <f>P19*P20</f>
        <v>2.6522822254898419</v>
      </c>
      <c r="Q21" s="81">
        <f>SUM(C21:P21)</f>
        <v>96.019525481482944</v>
      </c>
    </row>
  </sheetData>
  <mergeCells count="1">
    <mergeCell ref="E11:N12"/>
  </mergeCells>
  <phoneticPr fontId="3" type="noConversion"/>
  <pageMargins left="0.47244094488188981" right="0.55118110236220474" top="0.27559055118110237" bottom="0.23622047244094491" header="0.27559055118110237" footer="0.19685039370078741"/>
  <pageSetup paperSize="9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6</xdr:col>
                <xdr:colOff>323850</xdr:colOff>
                <xdr:row>0</xdr:row>
                <xdr:rowOff>0</xdr:rowOff>
              </from>
              <to>
                <xdr:col>7</xdr:col>
                <xdr:colOff>419100</xdr:colOff>
                <xdr:row>0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8"/>
  <sheetViews>
    <sheetView zoomScaleNormal="100" workbookViewId="0">
      <selection activeCell="A19" sqref="A19:XFD23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18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39" t="s">
        <v>31</v>
      </c>
      <c r="B9"/>
      <c r="C9"/>
      <c r="D9"/>
      <c r="E9"/>
    </row>
    <row r="10" spans="1:6">
      <c r="A10" s="39" t="s">
        <v>30</v>
      </c>
      <c r="B10"/>
      <c r="C10"/>
      <c r="D10"/>
      <c r="E10"/>
    </row>
    <row r="11" spans="1:6">
      <c r="A11" s="39"/>
      <c r="B11"/>
      <c r="C11"/>
      <c r="D11"/>
      <c r="E11"/>
    </row>
    <row r="12" spans="1:6" s="35" customFormat="1" ht="21" customHeight="1">
      <c r="B12" s="100" t="s">
        <v>40</v>
      </c>
      <c r="C12" s="100"/>
      <c r="D12" s="100"/>
      <c r="E12" s="100"/>
      <c r="F12" s="100"/>
    </row>
    <row r="13" spans="1:6" ht="14.25">
      <c r="B13" s="101" t="s">
        <v>24</v>
      </c>
      <c r="C13" s="102"/>
      <c r="D13" s="102"/>
      <c r="E13" s="102"/>
      <c r="F13" s="103"/>
    </row>
    <row r="14" spans="1:6">
      <c r="B14" s="44"/>
      <c r="C14" s="23"/>
      <c r="D14" s="14"/>
      <c r="E14" s="14"/>
      <c r="F14" s="19"/>
    </row>
    <row r="15" spans="1:6">
      <c r="B15" s="45"/>
      <c r="C15" s="76" t="s">
        <v>17</v>
      </c>
      <c r="D15" s="73" t="s">
        <v>18</v>
      </c>
      <c r="E15" s="74" t="s">
        <v>23</v>
      </c>
      <c r="F15" s="75" t="s">
        <v>32</v>
      </c>
    </row>
    <row r="16" spans="1:6">
      <c r="B16" s="46" t="s">
        <v>14</v>
      </c>
      <c r="C16" s="41" t="s">
        <v>14</v>
      </c>
      <c r="D16" s="42" t="s">
        <v>14</v>
      </c>
      <c r="E16" s="77" t="s">
        <v>35</v>
      </c>
      <c r="F16" s="43"/>
    </row>
    <row r="17" spans="2:6">
      <c r="B17" s="79" t="s">
        <v>33</v>
      </c>
      <c r="C17" s="65">
        <v>845.97607730263167</v>
      </c>
      <c r="D17" s="66">
        <v>95.30340132515208</v>
      </c>
      <c r="E17" s="67">
        <v>100</v>
      </c>
      <c r="F17" s="68"/>
    </row>
    <row r="18" spans="2:6">
      <c r="B18" s="69">
        <v>42177</v>
      </c>
      <c r="C18" s="70">
        <v>856.81592105263155</v>
      </c>
      <c r="D18" s="33">
        <v>96.019525481482944</v>
      </c>
      <c r="E18" s="71">
        <f>((D18*100/D$17)-100)/100</f>
        <v>7.514151083523473E-3</v>
      </c>
      <c r="F18" s="72">
        <f>((D18*100/Report!D17)-100)/100</f>
        <v>7.514151083523473E-3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19"/>
  <sheetViews>
    <sheetView tabSelected="1" zoomScaleNormal="100" workbookViewId="0">
      <selection activeCell="B29" sqref="B29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9" t="s">
        <v>31</v>
      </c>
      <c r="B9"/>
    </row>
    <row r="10" spans="1:17">
      <c r="A10" s="39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99" t="s">
        <v>38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8" t="s">
        <v>16</v>
      </c>
    </row>
    <row r="14" spans="1:17" s="2" customFormat="1" ht="12.75" customHeight="1">
      <c r="B14" s="10"/>
      <c r="C14" s="104" t="s">
        <v>27</v>
      </c>
      <c r="D14" s="104"/>
      <c r="E14" s="104"/>
      <c r="F14" s="104"/>
      <c r="G14" s="104"/>
      <c r="H14" s="104"/>
      <c r="I14" s="104"/>
      <c r="J14" s="104"/>
      <c r="K14" s="104"/>
      <c r="L14" s="105"/>
      <c r="M14" s="61">
        <v>15</v>
      </c>
      <c r="N14" s="61">
        <v>5</v>
      </c>
      <c r="O14" s="61">
        <v>5</v>
      </c>
      <c r="P14" s="62">
        <v>30</v>
      </c>
    </row>
    <row r="15" spans="1:17" s="4" customFormat="1" ht="15.75" thickBot="1">
      <c r="A15" s="2"/>
      <c r="B15" s="63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4"/>
    </row>
    <row r="17" spans="1:41" s="7" customFormat="1" ht="12.95" customHeight="1">
      <c r="A17" s="92" t="s">
        <v>28</v>
      </c>
      <c r="B17" s="97" t="s">
        <v>33</v>
      </c>
      <c r="C17" s="82">
        <v>3.960598906884953</v>
      </c>
      <c r="D17" s="83">
        <v>4.9731814718450762</v>
      </c>
      <c r="E17" s="83">
        <v>0.29348824449637206</v>
      </c>
      <c r="F17" s="83">
        <v>2.3241595779479867</v>
      </c>
      <c r="G17" s="83">
        <v>7.0866470801134209</v>
      </c>
      <c r="H17" s="83">
        <v>7.4161133241282293</v>
      </c>
      <c r="I17" s="83">
        <v>3.9357662349706573</v>
      </c>
      <c r="J17" s="83">
        <v>0.47211763513866151</v>
      </c>
      <c r="K17" s="83">
        <v>1.029472323620124</v>
      </c>
      <c r="L17" s="83">
        <v>1.0097764927038351</v>
      </c>
      <c r="M17" s="83">
        <v>41.557026189315664</v>
      </c>
      <c r="N17" s="83">
        <v>18.469789417473628</v>
      </c>
      <c r="O17" s="83">
        <v>0.12298220102361318</v>
      </c>
      <c r="P17" s="84">
        <v>2.6522822254898419</v>
      </c>
      <c r="Q17" s="85">
        <v>95.30340132515208</v>
      </c>
    </row>
    <row r="18" spans="1:41" s="7" customFormat="1" ht="12.95" customHeight="1">
      <c r="A18" s="93" t="s">
        <v>29</v>
      </c>
      <c r="B18" s="94" t="s">
        <v>34</v>
      </c>
      <c r="C18" s="86">
        <v>4.0095811406574482</v>
      </c>
      <c r="D18" s="87">
        <v>4.4933762211046098</v>
      </c>
      <c r="E18" s="87">
        <v>0.30249326533152177</v>
      </c>
      <c r="F18" s="87">
        <v>2.2444017243615737</v>
      </c>
      <c r="G18" s="87">
        <v>8.02356912726483</v>
      </c>
      <c r="H18" s="87">
        <v>7.3049136011474181</v>
      </c>
      <c r="I18" s="87">
        <v>4.1671705562471608</v>
      </c>
      <c r="J18" s="87">
        <v>0.49911940931747012</v>
      </c>
      <c r="K18" s="87">
        <v>1.1402934927850341</v>
      </c>
      <c r="L18" s="87">
        <v>1.0325269099631107</v>
      </c>
      <c r="M18" s="87">
        <v>41.557026189315664</v>
      </c>
      <c r="N18" s="87">
        <v>18.469789417473628</v>
      </c>
      <c r="O18" s="87">
        <v>0.12298220102361318</v>
      </c>
      <c r="P18" s="88">
        <v>2.6522822254898419</v>
      </c>
      <c r="Q18" s="89">
        <v>96.019525481482944</v>
      </c>
    </row>
    <row r="19" spans="1:41" s="26" customFormat="1" ht="12.95" customHeight="1">
      <c r="A19" s="95" t="s">
        <v>25</v>
      </c>
      <c r="B19" s="96"/>
      <c r="C19" s="90">
        <f>((C18*100/$C$17)-100)/100</f>
        <v>1.2367380520998096E-2</v>
      </c>
      <c r="D19" s="90">
        <f>((D18*100/$D$17)-100)/100</f>
        <v>-9.6478532596651123E-2</v>
      </c>
      <c r="E19" s="90">
        <f>((E18*100/$E$17)-100)/100</f>
        <v>3.0682730923694806E-2</v>
      </c>
      <c r="F19" s="90">
        <f>((F18*100/$F$17)-100)/100</f>
        <v>-3.4316857733508781E-2</v>
      </c>
      <c r="G19" s="90">
        <f>((G18*100/$G$17)-100)/100</f>
        <v>0.132209497179647</v>
      </c>
      <c r="H19" s="90">
        <f>((H18*100/$H$17)-100)/100</f>
        <v>-1.4994339773506908E-2</v>
      </c>
      <c r="I19" s="90">
        <f>((I18*100/$I$17)-100)/100</f>
        <v>5.879524023057954E-2</v>
      </c>
      <c r="J19" s="90">
        <f>((J18*100/$J$17)-100)/100</f>
        <v>5.7192894671003247E-2</v>
      </c>
      <c r="K19" s="90">
        <f>((K18*100/$K$17)-100)/100</f>
        <v>0.10764851722794176</v>
      </c>
      <c r="L19" s="90">
        <f>((L18*100/$L$17)-100)/100</f>
        <v>2.2530151398511861E-2</v>
      </c>
      <c r="M19" s="90">
        <f>((M18*100/$M$17)-100)/100</f>
        <v>0</v>
      </c>
      <c r="N19" s="90">
        <f>((N18*100/$N$17)-100)/100</f>
        <v>0</v>
      </c>
      <c r="O19" s="90">
        <f>((O18*100/$O$17)-100)/100</f>
        <v>0</v>
      </c>
      <c r="P19" s="90">
        <f>((P18*100/$P$17)-100)/100</f>
        <v>0</v>
      </c>
      <c r="Q19" s="91">
        <f>((Q18*100/$Q$17)-100)/100</f>
        <v>7.514151083523473E-3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Weekly National</vt:lpstr>
      <vt:lpstr>Report</vt:lpstr>
      <vt:lpstr>Changes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Anas Al Amine</cp:lastModifiedBy>
  <cp:lastPrinted>2015-06-24T09:12:32Z</cp:lastPrinted>
  <dcterms:created xsi:type="dcterms:W3CDTF">2003-10-25T09:26:21Z</dcterms:created>
  <dcterms:modified xsi:type="dcterms:W3CDTF">2015-06-25T08:40:59Z</dcterms:modified>
</cp:coreProperties>
</file>