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5985" yWindow="-15" windowWidth="5955" windowHeight="6990" tabRatio="795" activeTab="2"/>
  </bookViews>
  <sheets>
    <sheet name="Weekly National" sheetId="14" r:id="rId1"/>
    <sheet name="Report" sheetId="6" r:id="rId2"/>
    <sheet name="Changes" sheetId="13" r:id="rId3"/>
  </sheets>
  <definedNames>
    <definedName name="_xlnm.Print_Area" localSheetId="1">Report!$A$1:$I$32</definedName>
    <definedName name="_xlnm.Print_Titles" localSheetId="2">Changes!$14:$16</definedName>
  </definedNames>
  <calcPr calcId="145621"/>
</workbook>
</file>

<file path=xl/calcChain.xml><?xml version="1.0" encoding="utf-8"?>
<calcChain xmlns="http://schemas.openxmlformats.org/spreadsheetml/2006/main">
  <c r="Q21" i="13" l="1"/>
  <c r="E19" i="6"/>
  <c r="P24" i="14"/>
  <c r="P19" i="14"/>
  <c r="C24" i="14"/>
  <c r="C26" i="14" s="1"/>
  <c r="C19" i="14"/>
  <c r="C21" i="14" s="1"/>
  <c r="D19" i="14"/>
  <c r="E19" i="14"/>
  <c r="F19" i="14"/>
  <c r="G19" i="14"/>
  <c r="H19" i="14"/>
  <c r="I19" i="14"/>
  <c r="J19" i="14"/>
  <c r="K19" i="14"/>
  <c r="L19" i="14"/>
  <c r="M19" i="14"/>
  <c r="N19" i="14"/>
  <c r="O19" i="14"/>
  <c r="C19" i="13" l="1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L24" i="14" l="1"/>
  <c r="C25" i="13" l="1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E18" i="6" l="1"/>
  <c r="F18" i="6"/>
  <c r="F24" i="14" l="1"/>
  <c r="P26" i="14" l="1"/>
  <c r="O24" i="14"/>
  <c r="O26" i="14" s="1"/>
  <c r="N24" i="14"/>
  <c r="N26" i="14" s="1"/>
  <c r="M24" i="14"/>
  <c r="M26" i="14" s="1"/>
  <c r="L26" i="14"/>
  <c r="K24" i="14"/>
  <c r="K26" i="14" s="1"/>
  <c r="J24" i="14"/>
  <c r="J26" i="14" s="1"/>
  <c r="I24" i="14"/>
  <c r="I26" i="14" s="1"/>
  <c r="H24" i="14"/>
  <c r="H26" i="14" s="1"/>
  <c r="G24" i="14"/>
  <c r="G26" i="14" s="1"/>
  <c r="E24" i="14"/>
  <c r="E26" i="14" s="1"/>
  <c r="D24" i="14"/>
  <c r="D26" i="14" s="1"/>
  <c r="N21" i="14"/>
  <c r="M21" i="14"/>
  <c r="K21" i="14"/>
  <c r="J21" i="14"/>
  <c r="I21" i="14"/>
  <c r="H21" i="14"/>
  <c r="G21" i="14"/>
  <c r="E21" i="14"/>
  <c r="D21" i="14"/>
  <c r="F26" i="14"/>
  <c r="Q23" i="14"/>
  <c r="P21" i="14"/>
  <c r="O21" i="14"/>
  <c r="L21" i="14"/>
  <c r="F21" i="14"/>
  <c r="Q18" i="14"/>
  <c r="F19" i="6"/>
  <c r="C21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Q19" i="13"/>
  <c r="Q23" i="13"/>
  <c r="Q19" i="14" l="1"/>
  <c r="Q24" i="14"/>
  <c r="Q26" i="14"/>
  <c r="Q21" i="14"/>
</calcChain>
</file>

<file path=xl/sharedStrings.xml><?xml version="1.0" encoding="utf-8"?>
<sst xmlns="http://schemas.openxmlformats.org/spreadsheetml/2006/main" count="88" uniqueCount="44">
  <si>
    <t>بندورة</t>
  </si>
  <si>
    <t>ثوم</t>
  </si>
  <si>
    <t>بصل</t>
  </si>
  <si>
    <t>خيار</t>
  </si>
  <si>
    <t>خس</t>
  </si>
  <si>
    <t>فجل</t>
  </si>
  <si>
    <t>بقلة</t>
  </si>
  <si>
    <t>بقدونس</t>
  </si>
  <si>
    <t>نعنع</t>
  </si>
  <si>
    <t>زيت زيتون</t>
  </si>
  <si>
    <t>حامض</t>
  </si>
  <si>
    <t>سماق</t>
  </si>
  <si>
    <t>ملح</t>
  </si>
  <si>
    <t>خبز محمص</t>
  </si>
  <si>
    <t xml:space="preserve"> </t>
  </si>
  <si>
    <t>Composite price</t>
  </si>
  <si>
    <t>Total</t>
  </si>
  <si>
    <t>in LL</t>
  </si>
  <si>
    <t>Composite index</t>
  </si>
  <si>
    <t>Share in g</t>
  </si>
  <si>
    <t>(item)</t>
  </si>
  <si>
    <t>Avg price per unit</t>
  </si>
  <si>
    <t>simple avg per share</t>
  </si>
  <si>
    <t>Change (base period)</t>
  </si>
  <si>
    <t>National Average price</t>
  </si>
  <si>
    <t>Changes</t>
  </si>
  <si>
    <t>Items</t>
  </si>
  <si>
    <t>Prices in LL/ Kg</t>
  </si>
  <si>
    <t xml:space="preserve">Base index </t>
  </si>
  <si>
    <t>composite price</t>
  </si>
  <si>
    <t>Technical Center for Pricing Policies</t>
  </si>
  <si>
    <t xml:space="preserve">Directorate General of Economy and Trade </t>
  </si>
  <si>
    <t>Weekly Change</t>
  </si>
  <si>
    <t>26th May - 17th June - 2015</t>
  </si>
  <si>
    <t>22nd-June</t>
  </si>
  <si>
    <t>29th-June</t>
  </si>
  <si>
    <t>6th-July</t>
  </si>
  <si>
    <t>13th-July</t>
  </si>
  <si>
    <t>(base: 26 May-17 June avg)</t>
  </si>
  <si>
    <t>Weights (26May-17June 2015 avg)</t>
  </si>
  <si>
    <t>22th-June</t>
  </si>
  <si>
    <t>National Changes in Fatouch's Vegetables Ingredients (2015)</t>
  </si>
  <si>
    <t>National Weekly Average Price &amp; index of Fatouch 2015</t>
  </si>
  <si>
    <t>Fatouch 2015- Weekly Average Prices &amp;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</si>
</sst>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B1mmm\-yy"/>
    <numFmt numFmtId="167" formatCode="dd/mm/yyyy;@"/>
  </numFmts>
  <fonts count="28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abic Transparent"/>
      <charset val="178"/>
    </font>
    <font>
      <i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10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i/>
      <sz val="9"/>
      <color rgb="FF7F7F7F"/>
      <name val="Times New Roman"/>
      <family val="1"/>
    </font>
    <font>
      <sz val="8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3" fillId="0" borderId="0"/>
  </cellStyleXfs>
  <cellXfs count="1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right"/>
    </xf>
    <xf numFmtId="0" fontId="3" fillId="0" borderId="0" xfId="0" applyFont="1" applyFill="1"/>
    <xf numFmtId="0" fontId="0" fillId="0" borderId="0" xfId="0" applyFill="1"/>
    <xf numFmtId="0" fontId="3" fillId="0" borderId="2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/>
    <xf numFmtId="0" fontId="8" fillId="0" borderId="8" xfId="0" applyFont="1" applyBorder="1" applyAlignment="1">
      <alignment horizontal="center"/>
    </xf>
    <xf numFmtId="0" fontId="13" fillId="0" borderId="0" xfId="0" applyFont="1"/>
    <xf numFmtId="0" fontId="0" fillId="0" borderId="0" xfId="0" applyFill="1" applyBorder="1"/>
    <xf numFmtId="2" fontId="9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10" fontId="5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Alignment="1"/>
    <xf numFmtId="2" fontId="9" fillId="4" borderId="12" xfId="0" applyNumberFormat="1" applyFont="1" applyFill="1" applyBorder="1" applyAlignment="1">
      <alignment horizontal="right"/>
    </xf>
    <xf numFmtId="0" fontId="0" fillId="0" borderId="17" xfId="0" applyBorder="1" applyAlignment="1"/>
    <xf numFmtId="0" fontId="9" fillId="0" borderId="0" xfId="0" applyFont="1"/>
    <xf numFmtId="0" fontId="3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16" fillId="0" borderId="0" xfId="0" applyFont="1" applyAlignment="1">
      <alignment horizontal="left" readingOrder="1"/>
    </xf>
    <xf numFmtId="0" fontId="17" fillId="0" borderId="0" xfId="0" applyFont="1" applyBorder="1"/>
    <xf numFmtId="164" fontId="0" fillId="0" borderId="12" xfId="0" applyNumberFormat="1" applyBorder="1" applyAlignment="1">
      <alignment horizontal="center"/>
    </xf>
    <xf numFmtId="2" fontId="6" fillId="0" borderId="12" xfId="0" applyNumberFormat="1" applyFont="1" applyFill="1" applyBorder="1" applyAlignment="1">
      <alignment horizontal="center"/>
    </xf>
    <xf numFmtId="165" fontId="14" fillId="0" borderId="13" xfId="0" applyNumberFormat="1" applyFont="1" applyBorder="1" applyAlignment="1"/>
    <xf numFmtId="0" fontId="13" fillId="0" borderId="20" xfId="0" applyFont="1" applyBorder="1"/>
    <xf numFmtId="0" fontId="13" fillId="0" borderId="22" xfId="0" applyFont="1" applyBorder="1"/>
    <xf numFmtId="0" fontId="13" fillId="0" borderId="22" xfId="0" applyFont="1" applyBorder="1" applyAlignment="1">
      <alignment horizontal="center"/>
    </xf>
    <xf numFmtId="0" fontId="15" fillId="0" borderId="26" xfId="0" applyFont="1" applyBorder="1" applyAlignment="1">
      <alignment horizontal="left"/>
    </xf>
    <xf numFmtId="0" fontId="3" fillId="0" borderId="27" xfId="0" applyFont="1" applyBorder="1" applyAlignment="1">
      <alignment horizontal="center"/>
    </xf>
    <xf numFmtId="3" fontId="11" fillId="0" borderId="27" xfId="0" applyNumberFormat="1" applyFont="1" applyBorder="1" applyAlignment="1">
      <alignment horizontal="center"/>
    </xf>
    <xf numFmtId="3" fontId="3" fillId="0" borderId="27" xfId="0" applyNumberFormat="1" applyFont="1" applyBorder="1" applyAlignment="1">
      <alignment horizontal="center"/>
    </xf>
    <xf numFmtId="3" fontId="5" fillId="0" borderId="28" xfId="0" applyNumberFormat="1" applyFont="1" applyFill="1" applyBorder="1" applyAlignment="1">
      <alignment horizontal="center"/>
    </xf>
    <xf numFmtId="0" fontId="15" fillId="2" borderId="29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0" fontId="3" fillId="0" borderId="29" xfId="0" applyFont="1" applyBorder="1" applyAlignment="1">
      <alignment horizontal="left"/>
    </xf>
    <xf numFmtId="166" fontId="6" fillId="0" borderId="12" xfId="0" applyNumberFormat="1" applyFont="1" applyFill="1" applyBorder="1" applyAlignment="1">
      <alignment horizontal="center"/>
    </xf>
    <xf numFmtId="0" fontId="15" fillId="3" borderId="31" xfId="0" applyFont="1" applyFill="1" applyBorder="1"/>
    <xf numFmtId="0" fontId="11" fillId="0" borderId="32" xfId="0" applyFont="1" applyFill="1" applyBorder="1" applyAlignment="1">
      <alignment horizontal="center"/>
    </xf>
    <xf numFmtId="4" fontId="3" fillId="0" borderId="3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67" fontId="9" fillId="0" borderId="21" xfId="0" applyNumberFormat="1" applyFont="1" applyBorder="1"/>
    <xf numFmtId="165" fontId="9" fillId="0" borderId="12" xfId="0" applyNumberFormat="1" applyFont="1" applyBorder="1"/>
    <xf numFmtId="2" fontId="9" fillId="0" borderId="12" xfId="0" applyNumberFormat="1" applyFont="1" applyBorder="1"/>
    <xf numFmtId="165" fontId="4" fillId="0" borderId="12" xfId="0" applyNumberFormat="1" applyFont="1" applyBorder="1"/>
    <xf numFmtId="10" fontId="4" fillId="0" borderId="13" xfId="0" applyNumberFormat="1" applyFont="1" applyBorder="1"/>
    <xf numFmtId="167" fontId="9" fillId="4" borderId="22" xfId="0" applyNumberFormat="1" applyFont="1" applyFill="1" applyBorder="1"/>
    <xf numFmtId="164" fontId="9" fillId="4" borderId="12" xfId="0" applyNumberFormat="1" applyFont="1" applyFill="1" applyBorder="1" applyAlignment="1">
      <alignment horizontal="right"/>
    </xf>
    <xf numFmtId="10" fontId="4" fillId="4" borderId="14" xfId="0" applyNumberFormat="1" applyFont="1" applyFill="1" applyBorder="1"/>
    <xf numFmtId="10" fontId="4" fillId="4" borderId="13" xfId="0" applyNumberFormat="1" applyFont="1" applyFill="1" applyBorder="1"/>
    <xf numFmtId="10" fontId="4" fillId="0" borderId="12" xfId="0" applyNumberFormat="1" applyFont="1" applyBorder="1"/>
    <xf numFmtId="0" fontId="20" fillId="0" borderId="1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164" fontId="22" fillId="0" borderId="12" xfId="0" applyNumberFormat="1" applyFont="1" applyBorder="1" applyAlignment="1">
      <alignment horizontal="center"/>
    </xf>
    <xf numFmtId="165" fontId="3" fillId="0" borderId="12" xfId="0" applyNumberFormat="1" applyFont="1" applyBorder="1" applyAlignment="1"/>
    <xf numFmtId="0" fontId="21" fillId="0" borderId="0" xfId="0" applyFont="1"/>
    <xf numFmtId="0" fontId="1" fillId="0" borderId="0" xfId="2"/>
    <xf numFmtId="167" fontId="2" fillId="0" borderId="21" xfId="0" applyNumberFormat="1" applyFont="1" applyBorder="1" applyAlignment="1">
      <alignment horizontal="right"/>
    </xf>
    <xf numFmtId="164" fontId="5" fillId="2" borderId="30" xfId="0" applyNumberFormat="1" applyFont="1" applyFill="1" applyBorder="1" applyAlignment="1">
      <alignment horizontal="center"/>
    </xf>
    <xf numFmtId="4" fontId="3" fillId="3" borderId="33" xfId="0" applyNumberFormat="1" applyFont="1" applyFill="1" applyBorder="1" applyAlignment="1">
      <alignment horizontal="center"/>
    </xf>
    <xf numFmtId="4" fontId="13" fillId="0" borderId="41" xfId="0" applyNumberFormat="1" applyFont="1" applyFill="1" applyBorder="1" applyAlignment="1">
      <alignment horizontal="right"/>
    </xf>
    <xf numFmtId="4" fontId="13" fillId="0" borderId="27" xfId="0" applyNumberFormat="1" applyFont="1" applyFill="1" applyBorder="1" applyAlignment="1">
      <alignment horizontal="right"/>
    </xf>
    <xf numFmtId="4" fontId="13" fillId="0" borderId="35" xfId="0" applyNumberFormat="1" applyFont="1" applyFill="1" applyBorder="1" applyAlignment="1">
      <alignment horizontal="right"/>
    </xf>
    <xf numFmtId="4" fontId="13" fillId="0" borderId="37" xfId="0" applyNumberFormat="1" applyFont="1" applyFill="1" applyBorder="1" applyAlignment="1">
      <alignment horizontal="right"/>
    </xf>
    <xf numFmtId="4" fontId="24" fillId="0" borderId="42" xfId="0" applyNumberFormat="1" applyFont="1" applyFill="1" applyBorder="1" applyAlignment="1">
      <alignment horizontal="right"/>
    </xf>
    <xf numFmtId="4" fontId="24" fillId="0" borderId="12" xfId="0" applyNumberFormat="1" applyFont="1" applyFill="1" applyBorder="1" applyAlignment="1">
      <alignment horizontal="right"/>
    </xf>
    <xf numFmtId="4" fontId="24" fillId="0" borderId="36" xfId="0" applyNumberFormat="1" applyFont="1" applyFill="1" applyBorder="1" applyAlignment="1">
      <alignment horizontal="right"/>
    </xf>
    <xf numFmtId="4" fontId="24" fillId="0" borderId="38" xfId="0" applyNumberFormat="1" applyFont="1" applyFill="1" applyBorder="1" applyAlignment="1">
      <alignment horizontal="right"/>
    </xf>
    <xf numFmtId="10" fontId="25" fillId="0" borderId="12" xfId="0" applyNumberFormat="1" applyFont="1" applyFill="1" applyBorder="1" applyAlignment="1">
      <alignment horizontal="right"/>
    </xf>
    <xf numFmtId="10" fontId="25" fillId="0" borderId="10" xfId="1" applyNumberFormat="1" applyFont="1" applyBorder="1" applyAlignment="1">
      <alignment horizontal="right"/>
    </xf>
    <xf numFmtId="10" fontId="25" fillId="0" borderId="32" xfId="0" applyNumberFormat="1" applyFont="1" applyFill="1" applyBorder="1" applyAlignment="1">
      <alignment horizontal="right"/>
    </xf>
    <xf numFmtId="10" fontId="25" fillId="0" borderId="15" xfId="1" applyNumberFormat="1" applyFont="1" applyBorder="1" applyAlignment="1">
      <alignment horizontal="right"/>
    </xf>
    <xf numFmtId="0" fontId="20" fillId="0" borderId="39" xfId="0" applyFont="1" applyBorder="1" applyAlignment="1">
      <alignment horizontal="left"/>
    </xf>
    <xf numFmtId="0" fontId="20" fillId="0" borderId="40" xfId="0" applyFont="1" applyBorder="1" applyAlignment="1">
      <alignment horizontal="left"/>
    </xf>
    <xf numFmtId="0" fontId="26" fillId="0" borderId="43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7" fillId="0" borderId="34" xfId="0" applyFont="1" applyBorder="1" applyAlignment="1">
      <alignment horizontal="left"/>
    </xf>
    <xf numFmtId="2" fontId="18" fillId="3" borderId="18" xfId="0" applyNumberFormat="1" applyFont="1" applyFill="1" applyBorder="1" applyAlignment="1">
      <alignment horizontal="center" vertical="center"/>
    </xf>
    <xf numFmtId="2" fontId="18" fillId="3" borderId="0" xfId="0" applyNumberFormat="1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top"/>
    </xf>
    <xf numFmtId="0" fontId="19" fillId="2" borderId="2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9" fillId="2" borderId="25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4">
    <cellStyle name="Normal" xfId="0" builtinId="0"/>
    <cellStyle name="Normal 2" xfId="2"/>
    <cellStyle name="Normal 2 2" xfId="3"/>
    <cellStyle name="Percent" xfId="1" builtinId="5"/>
  </cellStyles>
  <dxfs count="0"/>
  <tableStyles count="0" defaultTableStyle="TableStyleMedium9" defaultPivotStyle="PivotStyleLight16"/>
  <colors>
    <mruColors>
      <color rgb="FFCCFFCC"/>
      <color rgb="FFFFFF99"/>
      <color rgb="FFFBFE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</xdr:col>
      <xdr:colOff>164191</xdr:colOff>
      <xdr:row>7</xdr:row>
      <xdr:rowOff>16605</xdr:rowOff>
    </xdr:to>
    <xdr:pic>
      <xdr:nvPicPr>
        <xdr:cNvPr id="3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"/>
          <a:ext cx="1745341" cy="1359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0</xdr:row>
          <xdr:rowOff>0</xdr:rowOff>
        </xdr:from>
        <xdr:to>
          <xdr:col>7</xdr:col>
          <xdr:colOff>419100</xdr:colOff>
          <xdr:row>0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1</xdr:col>
      <xdr:colOff>619126</xdr:colOff>
      <xdr:row>6</xdr:row>
      <xdr:rowOff>142875</xdr:rowOff>
    </xdr:to>
    <xdr:pic>
      <xdr:nvPicPr>
        <xdr:cNvPr id="2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0"/>
          <a:ext cx="15049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0</xdr:rowOff>
    </xdr:from>
    <xdr:to>
      <xdr:col>1</xdr:col>
      <xdr:colOff>685453</xdr:colOff>
      <xdr:row>8</xdr:row>
      <xdr:rowOff>10045</xdr:rowOff>
    </xdr:to>
    <xdr:pic>
      <xdr:nvPicPr>
        <xdr:cNvPr id="2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0"/>
          <a:ext cx="1504604" cy="117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2:Q27"/>
  <sheetViews>
    <sheetView zoomScaleNormal="100" workbookViewId="0">
      <selection activeCell="B4" sqref="B4"/>
    </sheetView>
  </sheetViews>
  <sheetFormatPr defaultRowHeight="12.75"/>
  <cols>
    <col min="1" max="1" width="23.7109375" customWidth="1"/>
    <col min="2" max="2" width="10.85546875" bestFit="1" customWidth="1"/>
    <col min="3" max="3" width="6.85546875" customWidth="1"/>
    <col min="4" max="5" width="6.5703125" customWidth="1"/>
    <col min="6" max="6" width="7" customWidth="1"/>
    <col min="7" max="7" width="6.42578125" customWidth="1"/>
    <col min="8" max="8" width="5.85546875" bestFit="1" customWidth="1"/>
    <col min="9" max="9" width="6.42578125" bestFit="1" customWidth="1"/>
    <col min="10" max="11" width="6.42578125" customWidth="1"/>
    <col min="12" max="12" width="7" customWidth="1"/>
    <col min="13" max="13" width="8.7109375" bestFit="1" customWidth="1"/>
    <col min="14" max="15" width="6.7109375" customWidth="1"/>
    <col min="16" max="16" width="9.42578125" bestFit="1" customWidth="1"/>
    <col min="17" max="17" width="7" bestFit="1" customWidth="1"/>
  </cols>
  <sheetData>
    <row r="2" spans="1:17" ht="21.75" customHeight="1"/>
    <row r="4" spans="1:17" ht="26.25" customHeight="1"/>
    <row r="8" spans="1:17" ht="3" customHeight="1"/>
    <row r="9" spans="1:17">
      <c r="A9" s="39" t="s">
        <v>31</v>
      </c>
    </row>
    <row r="10" spans="1:17">
      <c r="A10" s="39" t="s">
        <v>30</v>
      </c>
    </row>
    <row r="11" spans="1:17">
      <c r="A11" s="36"/>
      <c r="B11" s="37"/>
      <c r="C11" s="38"/>
      <c r="D11" s="38"/>
      <c r="E11" s="105" t="s">
        <v>42</v>
      </c>
      <c r="F11" s="105"/>
      <c r="G11" s="105"/>
      <c r="H11" s="105"/>
      <c r="I11" s="105"/>
      <c r="J11" s="105"/>
      <c r="K11" s="105"/>
      <c r="L11" s="105"/>
      <c r="M11" s="105"/>
      <c r="N11" s="105"/>
      <c r="O11" s="38"/>
      <c r="P11" s="38"/>
      <c r="Q11" s="37"/>
    </row>
    <row r="12" spans="1:17">
      <c r="A12" s="40">
        <v>1000</v>
      </c>
      <c r="B12" s="6"/>
      <c r="C12" s="16"/>
      <c r="D12" s="1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6"/>
      <c r="P12" s="16"/>
      <c r="Q12" s="6"/>
    </row>
    <row r="13" spans="1:17" ht="13.5" thickBot="1">
      <c r="A13" s="1"/>
      <c r="B13" s="6"/>
      <c r="C13" s="15" t="s">
        <v>14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7" t="s">
        <v>16</v>
      </c>
    </row>
    <row r="14" spans="1:17">
      <c r="A14" s="2"/>
      <c r="B14" s="60" t="s">
        <v>19</v>
      </c>
      <c r="C14" s="61">
        <v>50</v>
      </c>
      <c r="D14" s="61">
        <v>50</v>
      </c>
      <c r="E14" s="61">
        <v>15</v>
      </c>
      <c r="F14" s="61">
        <v>10</v>
      </c>
      <c r="G14" s="61">
        <v>50</v>
      </c>
      <c r="H14" s="61">
        <v>50</v>
      </c>
      <c r="I14" s="61">
        <v>30</v>
      </c>
      <c r="J14" s="61">
        <v>10</v>
      </c>
      <c r="K14" s="61">
        <v>20</v>
      </c>
      <c r="L14" s="61">
        <v>20</v>
      </c>
      <c r="M14" s="61">
        <v>15</v>
      </c>
      <c r="N14" s="61">
        <v>5</v>
      </c>
      <c r="O14" s="61">
        <v>5</v>
      </c>
      <c r="P14" s="62">
        <v>30</v>
      </c>
      <c r="Q14" s="64">
        <v>360</v>
      </c>
    </row>
    <row r="15" spans="1:17" ht="15.75" thickBot="1">
      <c r="A15" s="2"/>
      <c r="B15" s="11" t="s">
        <v>20</v>
      </c>
      <c r="C15" s="5" t="s">
        <v>0</v>
      </c>
      <c r="D15" s="5" t="s">
        <v>3</v>
      </c>
      <c r="E15" s="5" t="s">
        <v>2</v>
      </c>
      <c r="F15" s="5" t="s">
        <v>1</v>
      </c>
      <c r="G15" s="5" t="s">
        <v>10</v>
      </c>
      <c r="H15" s="5" t="s">
        <v>4</v>
      </c>
      <c r="I15" s="5" t="s">
        <v>7</v>
      </c>
      <c r="J15" s="5" t="s">
        <v>8</v>
      </c>
      <c r="K15" s="5" t="s">
        <v>6</v>
      </c>
      <c r="L15" s="5" t="s">
        <v>5</v>
      </c>
      <c r="M15" s="5" t="s">
        <v>9</v>
      </c>
      <c r="N15" s="5" t="s">
        <v>11</v>
      </c>
      <c r="O15" s="5" t="s">
        <v>12</v>
      </c>
      <c r="P15" s="12" t="s">
        <v>13</v>
      </c>
      <c r="Q15" s="16"/>
    </row>
    <row r="16" spans="1:17" ht="15">
      <c r="A16" s="2"/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16"/>
    </row>
    <row r="17" spans="1:17" ht="15.75" thickBot="1">
      <c r="A17" s="2"/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16"/>
    </row>
    <row r="18" spans="1:17">
      <c r="A18" s="47" t="s">
        <v>21</v>
      </c>
      <c r="B18" s="48" t="s">
        <v>17</v>
      </c>
      <c r="C18" s="49">
        <v>1172</v>
      </c>
      <c r="D18" s="49">
        <v>1172.0999999999999</v>
      </c>
      <c r="E18" s="49">
        <v>1082.7</v>
      </c>
      <c r="F18" s="49">
        <v>1284.5999999999999</v>
      </c>
      <c r="G18" s="49">
        <v>1753.3</v>
      </c>
      <c r="H18" s="49">
        <v>1560.3999999999999</v>
      </c>
      <c r="I18" s="49">
        <v>2036.5</v>
      </c>
      <c r="J18" s="49">
        <v>2112.8000000000002</v>
      </c>
      <c r="K18" s="49">
        <v>1634.3999999999999</v>
      </c>
      <c r="L18" s="49">
        <v>1494.3000000000002</v>
      </c>
      <c r="M18" s="50">
        <v>200000</v>
      </c>
      <c r="N18" s="50">
        <v>25000</v>
      </c>
      <c r="O18" s="50">
        <v>1428</v>
      </c>
      <c r="P18" s="50">
        <v>1500</v>
      </c>
      <c r="Q18" s="51">
        <f>SUM(C18:P18)</f>
        <v>243231.1</v>
      </c>
    </row>
    <row r="19" spans="1:17">
      <c r="A19" s="52" t="s">
        <v>22</v>
      </c>
      <c r="B19" s="53" t="s">
        <v>14</v>
      </c>
      <c r="C19" s="54">
        <f>C18*$C$14/$A$12</f>
        <v>58.6</v>
      </c>
      <c r="D19" s="54">
        <f>D18*$D$14/$A$12</f>
        <v>58.60499999999999</v>
      </c>
      <c r="E19" s="54">
        <f>E18*$E$14/$A$12</f>
        <v>16.240500000000001</v>
      </c>
      <c r="F19" s="54">
        <f>F18*$F$14/300</f>
        <v>42.82</v>
      </c>
      <c r="G19" s="54">
        <f>G18*$G$14/$A$12</f>
        <v>87.665000000000006</v>
      </c>
      <c r="H19" s="54">
        <f>H18*$H$14/$A$12</f>
        <v>78.02</v>
      </c>
      <c r="I19" s="54">
        <f>I18*$I$14/$A$12</f>
        <v>61.094999999999999</v>
      </c>
      <c r="J19" s="54">
        <f>J18*$J$14/$A$12</f>
        <v>21.128</v>
      </c>
      <c r="K19" s="54">
        <f>K18*$K$14/$A$12</f>
        <v>32.687999999999995</v>
      </c>
      <c r="L19" s="54">
        <f>L18*$L$14/$A$12</f>
        <v>29.886000000000003</v>
      </c>
      <c r="M19" s="54">
        <f>M18*$M$14/16000</f>
        <v>187.5</v>
      </c>
      <c r="N19" s="54">
        <f>N18*$N$14/$A$12</f>
        <v>125</v>
      </c>
      <c r="O19" s="54">
        <f>O18*$O$14/700</f>
        <v>10.199999999999999</v>
      </c>
      <c r="P19" s="54">
        <f>P18*$P$14/950</f>
        <v>47.368421052631582</v>
      </c>
      <c r="Q19" s="83">
        <f>SUM(C19:P19)</f>
        <v>856.81592105263155</v>
      </c>
    </row>
    <row r="20" spans="1:17">
      <c r="A20" s="55" t="s">
        <v>39</v>
      </c>
      <c r="B20" s="56" t="s">
        <v>14</v>
      </c>
      <c r="C20" s="13">
        <v>6.8422886359342114E-2</v>
      </c>
      <c r="D20" s="13">
        <v>7.6672233104762566E-2</v>
      </c>
      <c r="E20" s="13">
        <v>1.8625859138051277E-2</v>
      </c>
      <c r="F20" s="13">
        <v>5.2414799728201164E-2</v>
      </c>
      <c r="G20" s="13">
        <v>9.1525342237664162E-2</v>
      </c>
      <c r="H20" s="13">
        <v>9.3628731109297855E-2</v>
      </c>
      <c r="I20" s="13">
        <v>6.8208045768838058E-2</v>
      </c>
      <c r="J20" s="13">
        <v>2.3623599456525469E-2</v>
      </c>
      <c r="K20" s="13">
        <v>3.4884162163027234E-2</v>
      </c>
      <c r="L20" s="13">
        <v>3.454884929274947E-2</v>
      </c>
      <c r="M20" s="13">
        <v>0.22163747300968353</v>
      </c>
      <c r="N20" s="13">
        <v>0.14775831533978903</v>
      </c>
      <c r="O20" s="13">
        <v>1.2057078531726783E-2</v>
      </c>
      <c r="P20" s="13">
        <v>5.5992624760341107E-2</v>
      </c>
      <c r="Q20" s="24">
        <v>1</v>
      </c>
    </row>
    <row r="21" spans="1:17" ht="13.5" thickBot="1">
      <c r="A21" s="57" t="s">
        <v>15</v>
      </c>
      <c r="B21" s="58" t="s">
        <v>40</v>
      </c>
      <c r="C21" s="59">
        <f>C19*C20</f>
        <v>4.0095811406574482</v>
      </c>
      <c r="D21" s="59">
        <f t="shared" ref="D21:O21" si="0">D19*D20</f>
        <v>4.4933762211046098</v>
      </c>
      <c r="E21" s="59">
        <f t="shared" si="0"/>
        <v>0.30249326533152177</v>
      </c>
      <c r="F21" s="59">
        <f t="shared" si="0"/>
        <v>2.2444017243615737</v>
      </c>
      <c r="G21" s="59">
        <f t="shared" si="0"/>
        <v>8.02356912726483</v>
      </c>
      <c r="H21" s="59">
        <f t="shared" si="0"/>
        <v>7.3049136011474181</v>
      </c>
      <c r="I21" s="59">
        <f t="shared" si="0"/>
        <v>4.1671705562471608</v>
      </c>
      <c r="J21" s="59">
        <f t="shared" si="0"/>
        <v>0.49911940931747012</v>
      </c>
      <c r="K21" s="59">
        <f t="shared" si="0"/>
        <v>1.1402934927850341</v>
      </c>
      <c r="L21" s="59">
        <f t="shared" si="0"/>
        <v>1.0325269099631107</v>
      </c>
      <c r="M21" s="59">
        <f>M19*M20</f>
        <v>41.557026189315664</v>
      </c>
      <c r="N21" s="59">
        <f t="shared" si="0"/>
        <v>18.469789417473628</v>
      </c>
      <c r="O21" s="59">
        <f t="shared" si="0"/>
        <v>0.12298220102361318</v>
      </c>
      <c r="P21" s="59">
        <f>P19*P20</f>
        <v>2.6522822254898419</v>
      </c>
      <c r="Q21" s="84">
        <f>SUM(C21:P21)</f>
        <v>96.019525481482944</v>
      </c>
    </row>
    <row r="22" spans="1:17" ht="13.5" thickBot="1">
      <c r="A22" s="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>
      <c r="A23" s="47" t="s">
        <v>21</v>
      </c>
      <c r="B23" s="48" t="s">
        <v>17</v>
      </c>
      <c r="C23" s="49">
        <v>1188.2800000000002</v>
      </c>
      <c r="D23" s="49">
        <v>1121</v>
      </c>
      <c r="E23" s="49">
        <v>1000</v>
      </c>
      <c r="F23" s="49">
        <v>1294</v>
      </c>
      <c r="G23" s="49">
        <v>1730.33</v>
      </c>
      <c r="H23" s="49">
        <v>1438.88</v>
      </c>
      <c r="I23" s="49">
        <v>1795</v>
      </c>
      <c r="J23" s="49">
        <v>2196</v>
      </c>
      <c r="K23" s="49">
        <v>1617</v>
      </c>
      <c r="L23" s="49">
        <v>1641.9900000000002</v>
      </c>
      <c r="M23" s="50">
        <v>200000</v>
      </c>
      <c r="N23" s="50">
        <v>25000</v>
      </c>
      <c r="O23" s="50">
        <v>1428</v>
      </c>
      <c r="P23" s="50">
        <v>1500</v>
      </c>
      <c r="Q23" s="51">
        <f>SUM(C23:P23)</f>
        <v>242950.48</v>
      </c>
    </row>
    <row r="24" spans="1:17">
      <c r="A24" s="52" t="s">
        <v>22</v>
      </c>
      <c r="B24" s="53" t="s">
        <v>14</v>
      </c>
      <c r="C24" s="54">
        <f>C23*$C$14/$A$12</f>
        <v>59.414000000000009</v>
      </c>
      <c r="D24" s="54">
        <f>D23*$D$14/$A$12</f>
        <v>56.05</v>
      </c>
      <c r="E24" s="54">
        <f>E23*$E$14/$A$12</f>
        <v>15</v>
      </c>
      <c r="F24" s="54">
        <f>F23*$F$14/300</f>
        <v>43.133333333333333</v>
      </c>
      <c r="G24" s="54">
        <f>G23*$G$14/$A$12</f>
        <v>86.516499999999994</v>
      </c>
      <c r="H24" s="54">
        <f>H23*$H$14/$A$12</f>
        <v>71.944000000000003</v>
      </c>
      <c r="I24" s="54">
        <f>I23*$I$14/$A$12</f>
        <v>53.85</v>
      </c>
      <c r="J24" s="54">
        <f>J23*$J$14/$A$12</f>
        <v>21.96</v>
      </c>
      <c r="K24" s="54">
        <f>K23*$K$14/$A$12</f>
        <v>32.340000000000003</v>
      </c>
      <c r="L24" s="54">
        <f>L23*$L$14/$A$12</f>
        <v>32.839800000000004</v>
      </c>
      <c r="M24" s="54">
        <f>M23*$M$14/16000</f>
        <v>187.5</v>
      </c>
      <c r="N24" s="54">
        <f>N23*$N$14/$A$12</f>
        <v>125</v>
      </c>
      <c r="O24" s="54">
        <f>O23*$O$14/700</f>
        <v>10.199999999999999</v>
      </c>
      <c r="P24" s="54">
        <f>P23*$P$14/950</f>
        <v>47.368421052631582</v>
      </c>
      <c r="Q24" s="83">
        <f>SUM(C24:P24)</f>
        <v>843.11605438596496</v>
      </c>
    </row>
    <row r="25" spans="1:17">
      <c r="A25" s="55" t="s">
        <v>39</v>
      </c>
      <c r="B25" s="56" t="s">
        <v>14</v>
      </c>
      <c r="C25" s="13">
        <v>6.8422886359342114E-2</v>
      </c>
      <c r="D25" s="13">
        <v>7.6672233104762566E-2</v>
      </c>
      <c r="E25" s="13">
        <v>1.8625859138051277E-2</v>
      </c>
      <c r="F25" s="13">
        <v>5.2414799728201164E-2</v>
      </c>
      <c r="G25" s="13">
        <v>9.1525342237664162E-2</v>
      </c>
      <c r="H25" s="13">
        <v>9.3628731109297855E-2</v>
      </c>
      <c r="I25" s="13">
        <v>6.8208045768838058E-2</v>
      </c>
      <c r="J25" s="13">
        <v>2.3623599456525469E-2</v>
      </c>
      <c r="K25" s="13">
        <v>3.4884162163027234E-2</v>
      </c>
      <c r="L25" s="13">
        <v>3.454884929274947E-2</v>
      </c>
      <c r="M25" s="13">
        <v>0.22163747300968353</v>
      </c>
      <c r="N25" s="13">
        <v>0.14775831533978903</v>
      </c>
      <c r="O25" s="13">
        <v>1.2057078531726783E-2</v>
      </c>
      <c r="P25" s="13">
        <v>5.5992624760341107E-2</v>
      </c>
      <c r="Q25" s="24">
        <v>1</v>
      </c>
    </row>
    <row r="26" spans="1:17" ht="13.5" thickBot="1">
      <c r="A26" s="57" t="s">
        <v>15</v>
      </c>
      <c r="B26" s="58" t="s">
        <v>35</v>
      </c>
      <c r="C26" s="59">
        <f>C24*C25</f>
        <v>4.0652773701539529</v>
      </c>
      <c r="D26" s="59">
        <f t="shared" ref="D26:L26" si="1">D24*D25</f>
        <v>4.2974786655219415</v>
      </c>
      <c r="E26" s="59">
        <f t="shared" si="1"/>
        <v>0.27938788707076917</v>
      </c>
      <c r="F26" s="59">
        <f t="shared" si="1"/>
        <v>2.2608250282764102</v>
      </c>
      <c r="G26" s="59">
        <f t="shared" si="1"/>
        <v>7.9184522717048704</v>
      </c>
      <c r="H26" s="59">
        <f t="shared" si="1"/>
        <v>6.7360254309273255</v>
      </c>
      <c r="I26" s="59">
        <f t="shared" si="1"/>
        <v>3.6730032646519293</v>
      </c>
      <c r="J26" s="59">
        <f t="shared" si="1"/>
        <v>0.51877424406529926</v>
      </c>
      <c r="K26" s="59">
        <f>K24*K25</f>
        <v>1.1281538043523009</v>
      </c>
      <c r="L26" s="59">
        <f t="shared" si="1"/>
        <v>1.1345773010040341</v>
      </c>
      <c r="M26" s="59">
        <f>M24*M25</f>
        <v>41.557026189315664</v>
      </c>
      <c r="N26" s="59">
        <f t="shared" ref="N26:O26" si="2">N24*N25</f>
        <v>18.469789417473628</v>
      </c>
      <c r="O26" s="59">
        <f t="shared" si="2"/>
        <v>0.12298220102361318</v>
      </c>
      <c r="P26" s="59">
        <f>P24*P25</f>
        <v>2.6522822254898419</v>
      </c>
      <c r="Q26" s="84">
        <f>SUM(C26:P26)</f>
        <v>94.814035301031581</v>
      </c>
    </row>
    <row r="27" spans="1:17" ht="15">
      <c r="C27" s="81"/>
    </row>
  </sheetData>
  <mergeCells count="1">
    <mergeCell ref="E11:N12"/>
  </mergeCells>
  <phoneticPr fontId="3" type="noConversion"/>
  <pageMargins left="0.47244094488188981" right="0.55118110236220474" top="0.27559055118110237" bottom="0.23622047244094491" header="0.27559055118110237" footer="0.19685039370078741"/>
  <pageSetup paperSize="9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6</xdr:col>
                <xdr:colOff>323850</xdr:colOff>
                <xdr:row>0</xdr:row>
                <xdr:rowOff>0</xdr:rowOff>
              </from>
              <to>
                <xdr:col>7</xdr:col>
                <xdr:colOff>419100</xdr:colOff>
                <xdr:row>0</xdr:row>
                <xdr:rowOff>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9"/>
  <sheetViews>
    <sheetView zoomScaleNormal="100" workbookViewId="0">
      <selection activeCell="B49" sqref="B49"/>
    </sheetView>
  </sheetViews>
  <sheetFormatPr defaultRowHeight="12.75"/>
  <cols>
    <col min="1" max="1" width="13.5703125" style="20" customWidth="1"/>
    <col min="2" max="2" width="24.85546875" style="23" customWidth="1"/>
    <col min="3" max="3" width="13.7109375" style="3" bestFit="1" customWidth="1"/>
    <col min="4" max="4" width="17.42578125" style="18" customWidth="1"/>
    <col min="5" max="5" width="18.5703125" style="29" bestFit="1" customWidth="1"/>
    <col min="6" max="6" width="14.5703125" bestFit="1" customWidth="1"/>
    <col min="7" max="7" width="9.5703125" bestFit="1" customWidth="1"/>
  </cols>
  <sheetData>
    <row r="1" spans="1:6">
      <c r="A1"/>
      <c r="B1"/>
      <c r="C1"/>
      <c r="D1"/>
      <c r="E1"/>
    </row>
    <row r="2" spans="1:6">
      <c r="A2"/>
      <c r="B2"/>
      <c r="C2"/>
      <c r="D2"/>
      <c r="E2"/>
    </row>
    <row r="3" spans="1:6" ht="17.25" customHeight="1">
      <c r="A3"/>
      <c r="B3"/>
      <c r="C3"/>
      <c r="D3"/>
      <c r="E3"/>
    </row>
    <row r="4" spans="1:6">
      <c r="A4"/>
      <c r="B4"/>
      <c r="C4"/>
      <c r="D4"/>
      <c r="E4"/>
    </row>
    <row r="5" spans="1:6">
      <c r="A5"/>
      <c r="B5"/>
      <c r="C5"/>
      <c r="D5"/>
      <c r="E5"/>
    </row>
    <row r="6" spans="1:6">
      <c r="A6"/>
      <c r="B6"/>
      <c r="C6"/>
      <c r="D6"/>
      <c r="E6"/>
    </row>
    <row r="7" spans="1:6">
      <c r="A7"/>
      <c r="B7"/>
      <c r="C7"/>
      <c r="D7"/>
      <c r="E7"/>
    </row>
    <row r="8" spans="1:6" ht="2.25" customHeight="1">
      <c r="A8"/>
      <c r="B8"/>
      <c r="C8"/>
      <c r="D8"/>
      <c r="E8"/>
    </row>
    <row r="9" spans="1:6">
      <c r="A9" s="39" t="s">
        <v>31</v>
      </c>
      <c r="B9"/>
      <c r="C9"/>
      <c r="D9"/>
      <c r="E9"/>
    </row>
    <row r="10" spans="1:6">
      <c r="A10" s="39" t="s">
        <v>30</v>
      </c>
      <c r="B10"/>
      <c r="C10"/>
      <c r="D10"/>
      <c r="E10"/>
    </row>
    <row r="11" spans="1:6">
      <c r="A11" s="39"/>
      <c r="B11"/>
      <c r="C11"/>
      <c r="D11"/>
      <c r="E11"/>
    </row>
    <row r="12" spans="1:6" s="35" customFormat="1" ht="21" customHeight="1">
      <c r="B12" s="107" t="s">
        <v>43</v>
      </c>
      <c r="C12" s="107"/>
      <c r="D12" s="107"/>
      <c r="E12" s="107"/>
      <c r="F12" s="107"/>
    </row>
    <row r="13" spans="1:6" ht="14.25">
      <c r="B13" s="108" t="s">
        <v>24</v>
      </c>
      <c r="C13" s="109"/>
      <c r="D13" s="109"/>
      <c r="E13" s="109"/>
      <c r="F13" s="110"/>
    </row>
    <row r="14" spans="1:6">
      <c r="B14" s="44"/>
      <c r="C14" s="23"/>
      <c r="D14" s="14"/>
      <c r="E14" s="14"/>
      <c r="F14" s="19"/>
    </row>
    <row r="15" spans="1:6">
      <c r="B15" s="45"/>
      <c r="C15" s="78" t="s">
        <v>17</v>
      </c>
      <c r="D15" s="75" t="s">
        <v>18</v>
      </c>
      <c r="E15" s="76" t="s">
        <v>23</v>
      </c>
      <c r="F15" s="77" t="s">
        <v>32</v>
      </c>
    </row>
    <row r="16" spans="1:6">
      <c r="B16" s="46" t="s">
        <v>14</v>
      </c>
      <c r="C16" s="41" t="s">
        <v>14</v>
      </c>
      <c r="D16" s="42" t="s">
        <v>14</v>
      </c>
      <c r="E16" s="79" t="s">
        <v>38</v>
      </c>
      <c r="F16" s="43"/>
    </row>
    <row r="17" spans="2:6">
      <c r="B17" s="82" t="s">
        <v>33</v>
      </c>
      <c r="C17" s="66">
        <v>845.97607730263167</v>
      </c>
      <c r="D17" s="67">
        <v>95.30340132515208</v>
      </c>
      <c r="E17" s="68">
        <v>100</v>
      </c>
      <c r="F17" s="69"/>
    </row>
    <row r="18" spans="2:6">
      <c r="B18" s="70">
        <v>42177</v>
      </c>
      <c r="C18" s="71">
        <v>856.81592105263155</v>
      </c>
      <c r="D18" s="33">
        <v>96.019525481482944</v>
      </c>
      <c r="E18" s="72">
        <f>((D18*100/D$17)-100)/100</f>
        <v>7.514151083523473E-3</v>
      </c>
      <c r="F18" s="73">
        <f>((D18*100/Report!D17)-100)/100</f>
        <v>7.514151083523473E-3</v>
      </c>
    </row>
    <row r="19" spans="2:6">
      <c r="B19" s="65">
        <v>42184</v>
      </c>
      <c r="C19" s="66">
        <v>843.05508771929829</v>
      </c>
      <c r="D19" s="67">
        <v>94.809884438794469</v>
      </c>
      <c r="E19" s="74">
        <f>((D19*100/D$17)-100)/100</f>
        <v>-5.1783764219899804E-3</v>
      </c>
      <c r="F19" s="69">
        <f>((D19*100/D18)-100)/100</f>
        <v>-1.2597865242749435E-2</v>
      </c>
    </row>
  </sheetData>
  <mergeCells count="2">
    <mergeCell ref="B12:F12"/>
    <mergeCell ref="B13:F13"/>
  </mergeCells>
  <phoneticPr fontId="3" type="noConversion"/>
  <printOptions horizontalCentered="1"/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L27"/>
  <sheetViews>
    <sheetView tabSelected="1" zoomScaleNormal="100" workbookViewId="0">
      <selection activeCell="C38" sqref="C38"/>
    </sheetView>
  </sheetViews>
  <sheetFormatPr defaultRowHeight="12.75"/>
  <cols>
    <col min="1" max="1" width="12.28515625" style="1" customWidth="1"/>
    <col min="2" max="2" width="18.85546875" style="32" customWidth="1"/>
    <col min="3" max="3" width="7.140625" customWidth="1"/>
    <col min="4" max="4" width="7.28515625" customWidth="1"/>
    <col min="5" max="5" width="7.140625" customWidth="1"/>
    <col min="6" max="6" width="7" customWidth="1"/>
    <col min="7" max="9" width="7.5703125" bestFit="1" customWidth="1"/>
    <col min="10" max="10" width="6.7109375" customWidth="1"/>
    <col min="11" max="11" width="7.5703125" bestFit="1" customWidth="1"/>
    <col min="12" max="12" width="7" customWidth="1"/>
    <col min="13" max="13" width="8.7109375" bestFit="1" customWidth="1"/>
    <col min="14" max="14" width="6.85546875" customWidth="1"/>
    <col min="15" max="15" width="6.28515625" customWidth="1"/>
    <col min="16" max="16" width="8.7109375" customWidth="1"/>
    <col min="17" max="17" width="6.7109375" customWidth="1"/>
  </cols>
  <sheetData>
    <row r="1" spans="1:17">
      <c r="A1"/>
      <c r="B1"/>
    </row>
    <row r="2" spans="1:17">
      <c r="A2"/>
      <c r="B2"/>
    </row>
    <row r="3" spans="1:17">
      <c r="A3"/>
      <c r="B3"/>
    </row>
    <row r="4" spans="1:17">
      <c r="A4"/>
      <c r="B4"/>
    </row>
    <row r="5" spans="1:17">
      <c r="A5"/>
      <c r="B5"/>
    </row>
    <row r="6" spans="1:17" ht="8.25" customHeight="1">
      <c r="A6"/>
      <c r="B6"/>
    </row>
    <row r="7" spans="1:17" ht="15.75" customHeight="1">
      <c r="A7"/>
      <c r="B7"/>
    </row>
    <row r="8" spans="1:17" ht="4.5" customHeight="1">
      <c r="A8"/>
      <c r="B8"/>
    </row>
    <row r="9" spans="1:17">
      <c r="A9" s="39" t="s">
        <v>31</v>
      </c>
      <c r="B9"/>
    </row>
    <row r="10" spans="1:17">
      <c r="A10" s="39" t="s">
        <v>30</v>
      </c>
      <c r="B10"/>
    </row>
    <row r="11" spans="1:17" s="9" customFormat="1">
      <c r="A11" s="8"/>
      <c r="B11" s="30"/>
      <c r="C11" s="21"/>
      <c r="D11" s="21"/>
      <c r="E11" s="22" t="s">
        <v>14</v>
      </c>
      <c r="F11" s="22"/>
      <c r="G11" s="22"/>
      <c r="H11" s="22"/>
      <c r="I11" s="22"/>
      <c r="J11" s="22"/>
      <c r="K11" s="22"/>
      <c r="L11" s="22"/>
    </row>
    <row r="12" spans="1:17" ht="15.75">
      <c r="A12" s="106" t="s">
        <v>41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</row>
    <row r="13" spans="1:17" ht="15.75" thickBot="1">
      <c r="A13" s="1" t="s">
        <v>14</v>
      </c>
      <c r="B13" s="31"/>
      <c r="C13" s="15" t="s">
        <v>14</v>
      </c>
      <c r="D13" s="15"/>
      <c r="E13" s="15"/>
      <c r="F13" s="15"/>
      <c r="G13" s="15"/>
      <c r="H13" s="15"/>
      <c r="I13" s="15"/>
      <c r="J13" s="15"/>
      <c r="K13" s="15"/>
      <c r="L13" s="15"/>
      <c r="Q13" s="80" t="s">
        <v>16</v>
      </c>
    </row>
    <row r="14" spans="1:17" s="2" customFormat="1" ht="12.75" customHeight="1">
      <c r="B14" s="10"/>
      <c r="C14" s="111" t="s">
        <v>27</v>
      </c>
      <c r="D14" s="111"/>
      <c r="E14" s="111"/>
      <c r="F14" s="111"/>
      <c r="G14" s="111"/>
      <c r="H14" s="111"/>
      <c r="I14" s="111"/>
      <c r="J14" s="111"/>
      <c r="K14" s="111"/>
      <c r="L14" s="112"/>
      <c r="M14" s="61">
        <v>15</v>
      </c>
      <c r="N14" s="61">
        <v>5</v>
      </c>
      <c r="O14" s="61">
        <v>5</v>
      </c>
      <c r="P14" s="62">
        <v>30</v>
      </c>
    </row>
    <row r="15" spans="1:17" s="4" customFormat="1" ht="15.75" thickBot="1">
      <c r="A15" s="2"/>
      <c r="B15" s="63" t="s">
        <v>26</v>
      </c>
      <c r="C15" s="5" t="s">
        <v>0</v>
      </c>
      <c r="D15" s="5" t="s">
        <v>3</v>
      </c>
      <c r="E15" s="5" t="s">
        <v>2</v>
      </c>
      <c r="F15" s="5" t="s">
        <v>1</v>
      </c>
      <c r="G15" s="5" t="s">
        <v>10</v>
      </c>
      <c r="H15" s="5" t="s">
        <v>4</v>
      </c>
      <c r="I15" s="5" t="s">
        <v>7</v>
      </c>
      <c r="J15" s="5" t="s">
        <v>8</v>
      </c>
      <c r="K15" s="5" t="s">
        <v>6</v>
      </c>
      <c r="L15" s="12" t="s">
        <v>5</v>
      </c>
      <c r="M15" s="5" t="s">
        <v>9</v>
      </c>
      <c r="N15" s="5" t="s">
        <v>11</v>
      </c>
      <c r="O15" s="5" t="s">
        <v>12</v>
      </c>
      <c r="P15" s="12" t="s">
        <v>13</v>
      </c>
    </row>
    <row r="16" spans="1:17" ht="13.5" thickBot="1">
      <c r="A16" s="8" t="s">
        <v>14</v>
      </c>
      <c r="B16" s="34"/>
    </row>
    <row r="17" spans="1:38" s="7" customFormat="1" ht="12.95" customHeight="1">
      <c r="A17" s="97" t="s">
        <v>28</v>
      </c>
      <c r="B17" s="104" t="s">
        <v>33</v>
      </c>
      <c r="C17" s="85">
        <v>3.960598906884953</v>
      </c>
      <c r="D17" s="86">
        <v>4.9731814718450762</v>
      </c>
      <c r="E17" s="86">
        <v>0.29348824449637206</v>
      </c>
      <c r="F17" s="86">
        <v>2.3241595779479867</v>
      </c>
      <c r="G17" s="86">
        <v>7.0866470801134209</v>
      </c>
      <c r="H17" s="86">
        <v>7.4161133241282293</v>
      </c>
      <c r="I17" s="86">
        <v>3.9357662349706573</v>
      </c>
      <c r="J17" s="86">
        <v>0.47211763513866151</v>
      </c>
      <c r="K17" s="86">
        <v>1.029472323620124</v>
      </c>
      <c r="L17" s="86">
        <v>1.0097764927038351</v>
      </c>
      <c r="M17" s="86">
        <v>41.557026189315664</v>
      </c>
      <c r="N17" s="86">
        <v>18.469789417473628</v>
      </c>
      <c r="O17" s="86">
        <v>0.12298220102361318</v>
      </c>
      <c r="P17" s="87">
        <v>2.6522822254898419</v>
      </c>
      <c r="Q17" s="88">
        <v>95.30340132515208</v>
      </c>
    </row>
    <row r="18" spans="1:38" s="7" customFormat="1" ht="12.95" customHeight="1">
      <c r="A18" s="98" t="s">
        <v>29</v>
      </c>
      <c r="B18" s="99" t="s">
        <v>34</v>
      </c>
      <c r="C18" s="89">
        <v>4.0095811406574482</v>
      </c>
      <c r="D18" s="90">
        <v>4.4933762211046098</v>
      </c>
      <c r="E18" s="90">
        <v>0.30249326533152177</v>
      </c>
      <c r="F18" s="90">
        <v>2.2444017243615737</v>
      </c>
      <c r="G18" s="90">
        <v>8.02356912726483</v>
      </c>
      <c r="H18" s="90">
        <v>7.3049136011474181</v>
      </c>
      <c r="I18" s="90">
        <v>4.1671705562471608</v>
      </c>
      <c r="J18" s="90">
        <v>0.49911940931747012</v>
      </c>
      <c r="K18" s="90">
        <v>1.1402934927850341</v>
      </c>
      <c r="L18" s="90">
        <v>1.0325269099631107</v>
      </c>
      <c r="M18" s="90">
        <v>41.557026189315664</v>
      </c>
      <c r="N18" s="90">
        <v>18.469789417473628</v>
      </c>
      <c r="O18" s="90">
        <v>0.12298220102361318</v>
      </c>
      <c r="P18" s="91">
        <v>2.6522822254898419</v>
      </c>
      <c r="Q18" s="92">
        <v>96.019525481482944</v>
      </c>
    </row>
    <row r="19" spans="1:38" s="26" customFormat="1" ht="12.95" customHeight="1">
      <c r="A19" s="100" t="s">
        <v>25</v>
      </c>
      <c r="B19" s="101"/>
      <c r="C19" s="93">
        <f>((C18*100/$C$17)-100)/100</f>
        <v>1.2367380520998096E-2</v>
      </c>
      <c r="D19" s="93">
        <f>((D18*100/$D$17)-100)/100</f>
        <v>-9.6478532596651123E-2</v>
      </c>
      <c r="E19" s="93">
        <f>((E18*100/$E$17)-100)/100</f>
        <v>3.0682730923694806E-2</v>
      </c>
      <c r="F19" s="93">
        <f>((F18*100/$F$17)-100)/100</f>
        <v>-3.4316857733508781E-2</v>
      </c>
      <c r="G19" s="93">
        <f>((G18*100/$G$17)-100)/100</f>
        <v>0.132209497179647</v>
      </c>
      <c r="H19" s="93">
        <f>((H18*100/$H$17)-100)/100</f>
        <v>-1.4994339773506908E-2</v>
      </c>
      <c r="I19" s="93">
        <f>((I18*100/$I$17)-100)/100</f>
        <v>5.879524023057954E-2</v>
      </c>
      <c r="J19" s="93">
        <f>((J18*100/$J$17)-100)/100</f>
        <v>5.7192894671003247E-2</v>
      </c>
      <c r="K19" s="93">
        <f>((K18*100/$K$17)-100)/100</f>
        <v>0.10764851722794176</v>
      </c>
      <c r="L19" s="93">
        <f>((L18*100/$L$17)-100)/100</f>
        <v>2.2530151398511861E-2</v>
      </c>
      <c r="M19" s="93">
        <f>((M18*100/$M$17)-100)/100</f>
        <v>0</v>
      </c>
      <c r="N19" s="93">
        <f>((N18*100/$N$17)-100)/100</f>
        <v>0</v>
      </c>
      <c r="O19" s="93">
        <f>((O18*100/$O$17)-100)/100</f>
        <v>0</v>
      </c>
      <c r="P19" s="93">
        <f>((P18*100/$P$17)-100)/100</f>
        <v>0</v>
      </c>
      <c r="Q19" s="94">
        <f>((Q18*100/$Q$17)-100)/100</f>
        <v>7.514151083523473E-3</v>
      </c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</row>
    <row r="20" spans="1:38" s="7" customFormat="1" ht="12.95" customHeight="1">
      <c r="A20" s="98" t="s">
        <v>29</v>
      </c>
      <c r="B20" s="99" t="s">
        <v>35</v>
      </c>
      <c r="C20" s="89">
        <v>4.0652773701539529</v>
      </c>
      <c r="D20" s="90">
        <v>4.2974786655219415</v>
      </c>
      <c r="E20" s="90">
        <v>0.27938788707076917</v>
      </c>
      <c r="F20" s="90">
        <v>2.2608250282764102</v>
      </c>
      <c r="G20" s="90">
        <v>7.9184522717048704</v>
      </c>
      <c r="H20" s="90">
        <v>6.7360254309273255</v>
      </c>
      <c r="I20" s="90">
        <v>3.6730032646519293</v>
      </c>
      <c r="J20" s="90">
        <v>0.51877424406529926</v>
      </c>
      <c r="K20" s="90">
        <v>1.1281538043523009</v>
      </c>
      <c r="L20" s="90">
        <v>1.1345773010040341</v>
      </c>
      <c r="M20" s="90">
        <v>41.557026189315664</v>
      </c>
      <c r="N20" s="90">
        <v>18.469789417473628</v>
      </c>
      <c r="O20" s="90">
        <v>0.12298220102361318</v>
      </c>
      <c r="P20" s="91">
        <v>2.6522822254898419</v>
      </c>
      <c r="Q20" s="92">
        <v>94.809884438794469</v>
      </c>
    </row>
    <row r="21" spans="1:38" s="26" customFormat="1" ht="12.95" customHeight="1">
      <c r="A21" s="100" t="s">
        <v>25</v>
      </c>
      <c r="B21" s="101"/>
      <c r="C21" s="93">
        <f>((C20*100/$C$17)-100)/100</f>
        <v>2.6429958127552597E-2</v>
      </c>
      <c r="D21" s="93">
        <f>((D20*100/$D$17)-100)/100</f>
        <v>-0.13586932432458482</v>
      </c>
      <c r="E21" s="93">
        <f>((E20*100/$E$17)-100)/100</f>
        <v>-4.8044027963706666E-2</v>
      </c>
      <c r="F21" s="93">
        <f>((F20*100/$F$17)-100)/100</f>
        <v>-2.7250516820146658E-2</v>
      </c>
      <c r="G21" s="93">
        <f>((G20*100/$G$17)-100)/100</f>
        <v>0.11737640977291861</v>
      </c>
      <c r="H21" s="93">
        <f>((H20*100/$H$17)-100)/100</f>
        <v>-9.1704085883942382E-2</v>
      </c>
      <c r="I21" s="93">
        <f>((I20*100/$I$17)-100)/100</f>
        <v>-6.6762849882695582E-2</v>
      </c>
      <c r="J21" s="93">
        <f>((J20*100/$J$17)-100)/100</f>
        <v>9.882411808856631E-2</v>
      </c>
      <c r="K21" s="93">
        <f>((K20*100/$K$17)-100)/100</f>
        <v>9.5856370752314179E-2</v>
      </c>
      <c r="L21" s="93">
        <f>((L20*100/$L$17)-100)/100</f>
        <v>0.12359250705671045</v>
      </c>
      <c r="M21" s="93">
        <f>((M20*100/$M$17)-100)/100</f>
        <v>0</v>
      </c>
      <c r="N21" s="93">
        <f>((N20*100/$N$17)-100)/100</f>
        <v>0</v>
      </c>
      <c r="O21" s="93">
        <f>((O20*100/$O$17)-100)/100</f>
        <v>0</v>
      </c>
      <c r="P21" s="93">
        <f>((P20*100/$P$17)-100)/100</f>
        <v>0</v>
      </c>
      <c r="Q21" s="94">
        <f>((Q20*100/$Q$17)-100)/100</f>
        <v>-5.1783764219899804E-3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</row>
    <row r="22" spans="1:38" s="7" customFormat="1" ht="12.95" hidden="1" customHeight="1">
      <c r="A22" s="98" t="s">
        <v>29</v>
      </c>
      <c r="B22" s="99" t="s">
        <v>36</v>
      </c>
      <c r="C22" s="89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1"/>
      <c r="Q22" s="92"/>
    </row>
    <row r="23" spans="1:38" s="26" customFormat="1" ht="12.95" hidden="1" customHeight="1">
      <c r="A23" s="100" t="s">
        <v>25</v>
      </c>
      <c r="B23" s="101"/>
      <c r="C23" s="93">
        <f>((C22*100/$C$17)-100)/100</f>
        <v>-1</v>
      </c>
      <c r="D23" s="93">
        <f>((D22*100/$D$17)-100)/100</f>
        <v>-1</v>
      </c>
      <c r="E23" s="93">
        <f>((E22*100/$E$17)-100)/100</f>
        <v>-1</v>
      </c>
      <c r="F23" s="93">
        <f>((F22*100/$F$17)-100)/100</f>
        <v>-1</v>
      </c>
      <c r="G23" s="93">
        <f>((G22*100/$G$17)-100)/100</f>
        <v>-1</v>
      </c>
      <c r="H23" s="93">
        <f>((H22*100/$H$17)-100)/100</f>
        <v>-1</v>
      </c>
      <c r="I23" s="93">
        <f>((I22*100/$I$17)-100)/100</f>
        <v>-1</v>
      </c>
      <c r="J23" s="93">
        <f>((J22*100/$J$17)-100)/100</f>
        <v>-1</v>
      </c>
      <c r="K23" s="93">
        <f>((K22*100/$K$17)-100)/100</f>
        <v>-1</v>
      </c>
      <c r="L23" s="93">
        <f>((L22*100/$L$17)-100)/100</f>
        <v>-1</v>
      </c>
      <c r="M23" s="93">
        <f>((M22*100/$M$17)-100)/100</f>
        <v>-1</v>
      </c>
      <c r="N23" s="93">
        <f>((N22*100/$N$17)-100)/100</f>
        <v>-1</v>
      </c>
      <c r="O23" s="93">
        <f>((O22*100/$O$17)-100)/100</f>
        <v>-1</v>
      </c>
      <c r="P23" s="93">
        <f>((P22*100/$P$17)-100)/100</f>
        <v>-1</v>
      </c>
      <c r="Q23" s="94">
        <f>((Q22*100/$Q$17)-100)/100</f>
        <v>-1</v>
      </c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</row>
    <row r="24" spans="1:38" s="7" customFormat="1" ht="12.95" hidden="1" customHeight="1">
      <c r="A24" s="98" t="s">
        <v>29</v>
      </c>
      <c r="B24" s="99" t="s">
        <v>37</v>
      </c>
      <c r="C24" s="89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1"/>
      <c r="Q24" s="92"/>
    </row>
    <row r="25" spans="1:38" s="26" customFormat="1" ht="12.95" hidden="1" customHeight="1" thickBot="1">
      <c r="A25" s="102" t="s">
        <v>25</v>
      </c>
      <c r="B25" s="103"/>
      <c r="C25" s="95">
        <f>((C24*100/$C$17)-100)/100</f>
        <v>-1</v>
      </c>
      <c r="D25" s="95">
        <f>((D24*100/$D$17)-100)/100</f>
        <v>-1</v>
      </c>
      <c r="E25" s="95">
        <f>((E24*100/$E$17)-100)/100</f>
        <v>-1</v>
      </c>
      <c r="F25" s="95">
        <f>((F24*100/$F$17)-100)/100</f>
        <v>-1</v>
      </c>
      <c r="G25" s="95">
        <f>((G24*100/$G$17)-100)/100</f>
        <v>-1</v>
      </c>
      <c r="H25" s="95">
        <f>((H24*100/$H$17)-100)/100</f>
        <v>-1</v>
      </c>
      <c r="I25" s="95">
        <f>((I24*100/$I$17)-100)/100</f>
        <v>-1</v>
      </c>
      <c r="J25" s="95">
        <f>((J24*100/$J$17)-100)/100</f>
        <v>-1</v>
      </c>
      <c r="K25" s="95">
        <f>((K24*100/$K$17)-100)/100</f>
        <v>-1</v>
      </c>
      <c r="L25" s="95">
        <f>((L24*100/$L$17)-100)/100</f>
        <v>-1</v>
      </c>
      <c r="M25" s="95">
        <f>((M24*100/$M$17)-100)/100</f>
        <v>-1</v>
      </c>
      <c r="N25" s="95">
        <f>((N24*100/$N$17)-100)/100</f>
        <v>-1</v>
      </c>
      <c r="O25" s="95">
        <f>((O24*100/$O$17)-100)/100</f>
        <v>-1</v>
      </c>
      <c r="P25" s="95">
        <f>((P24*100/$P$17)-100)/100</f>
        <v>-1</v>
      </c>
      <c r="Q25" s="96">
        <f>((Q24*100/$Q$17)-100)/100</f>
        <v>-1</v>
      </c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</row>
    <row r="26" spans="1:38" hidden="1"/>
    <row r="27" spans="1:38" hidden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</sheetData>
  <mergeCells count="2">
    <mergeCell ref="C14:L14"/>
    <mergeCell ref="A12:Q12"/>
  </mergeCells>
  <phoneticPr fontId="3" type="noConversion"/>
  <pageMargins left="0.35433070866141736" right="0.35433070866141736" top="0.51181102362204722" bottom="0.70866141732283472" header="0.51181102362204722" footer="0.51181102362204722"/>
  <pageSetup paperSize="9" orientation="landscape" horizontalDpi="300" verticalDpi="300" r:id="rId1"/>
  <headerFooter alignWithMargins="0">
    <oddFooter>&amp;L&amp;P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Weekly National</vt:lpstr>
      <vt:lpstr>Report</vt:lpstr>
      <vt:lpstr>Changes</vt:lpstr>
      <vt:lpstr>Report!Print_Area</vt:lpstr>
      <vt:lpstr>Changes!Print_Titles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Fatouch Price Indwx</dc:title>
  <dc:subject>2008</dc:subject>
  <dc:creator>rawad</dc:creator>
  <cp:lastModifiedBy>Anas Al Amine</cp:lastModifiedBy>
  <cp:lastPrinted>2015-07-01T09:07:15Z</cp:lastPrinted>
  <dcterms:created xsi:type="dcterms:W3CDTF">2003-10-25T09:26:21Z</dcterms:created>
  <dcterms:modified xsi:type="dcterms:W3CDTF">2015-07-02T11:32:21Z</dcterms:modified>
</cp:coreProperties>
</file>